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5" documentId="11_E35E0C594C9B6013F5667815A59EE38A9327DBCF" xr6:coauthVersionLast="47" xr6:coauthVersionMax="47" xr10:uidLastSave="{37F77547-1CCA-4708-8746-BA54B5A2FF27}"/>
  <bookViews>
    <workbookView xWindow="0" yWindow="0" windowWidth="16384" windowHeight="8192" xr2:uid="{00000000-000D-0000-FFFF-FFFF00000000}"/>
  </bookViews>
  <sheets>
    <sheet name="Budget vs Actual" sheetId="1" r:id="rId1"/>
    <sheet name="Drivers" sheetId="2" r:id="rId2"/>
    <sheet name="Close Tasks" sheetId="3" r:id="rId3"/>
    <sheet name="Notes" sheetId="4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0" i="3" l="1"/>
  <c r="B29" i="3"/>
  <c r="B28" i="3"/>
  <c r="B27" i="3"/>
  <c r="B26" i="3"/>
  <c r="E13" i="2"/>
  <c r="E12" i="2"/>
  <c r="E11" i="2"/>
  <c r="E10" i="2"/>
  <c r="E9" i="2"/>
  <c r="E8" i="2"/>
  <c r="E7" i="2"/>
  <c r="E6" i="2"/>
  <c r="E5" i="2"/>
  <c r="E4" i="2"/>
  <c r="E3" i="2"/>
  <c r="E2" i="2"/>
  <c r="Z49" i="1"/>
  <c r="AC49" i="1" s="1"/>
  <c r="Y49" i="1"/>
  <c r="AA49" i="1" s="1"/>
  <c r="X49" i="1"/>
  <c r="U49" i="1"/>
  <c r="R49" i="1"/>
  <c r="O49" i="1"/>
  <c r="L49" i="1"/>
  <c r="I49" i="1"/>
  <c r="F49" i="1"/>
  <c r="Z48" i="1"/>
  <c r="AC48" i="1" s="1"/>
  <c r="Y48" i="1"/>
  <c r="AA48" i="1" s="1"/>
  <c r="X48" i="1"/>
  <c r="U48" i="1"/>
  <c r="R48" i="1"/>
  <c r="O48" i="1"/>
  <c r="L48" i="1"/>
  <c r="I48" i="1"/>
  <c r="F48" i="1"/>
  <c r="Z47" i="1"/>
  <c r="AC47" i="1" s="1"/>
  <c r="Y47" i="1"/>
  <c r="AA47" i="1" s="1"/>
  <c r="X47" i="1"/>
  <c r="U47" i="1"/>
  <c r="R47" i="1"/>
  <c r="O47" i="1"/>
  <c r="L47" i="1"/>
  <c r="I47" i="1"/>
  <c r="F47" i="1"/>
  <c r="Z46" i="1"/>
  <c r="AC46" i="1" s="1"/>
  <c r="Y46" i="1"/>
  <c r="AA46" i="1" s="1"/>
  <c r="X46" i="1"/>
  <c r="U46" i="1"/>
  <c r="R46" i="1"/>
  <c r="O46" i="1"/>
  <c r="L46" i="1"/>
  <c r="I46" i="1"/>
  <c r="F46" i="1"/>
  <c r="Z45" i="1"/>
  <c r="AC45" i="1" s="1"/>
  <c r="Y45" i="1"/>
  <c r="AA45" i="1" s="1"/>
  <c r="X45" i="1"/>
  <c r="U45" i="1"/>
  <c r="R45" i="1"/>
  <c r="O45" i="1"/>
  <c r="L45" i="1"/>
  <c r="I45" i="1"/>
  <c r="F45" i="1"/>
  <c r="Z44" i="1"/>
  <c r="AC44" i="1" s="1"/>
  <c r="Y44" i="1"/>
  <c r="AA44" i="1" s="1"/>
  <c r="X44" i="1"/>
  <c r="U44" i="1"/>
  <c r="R44" i="1"/>
  <c r="O44" i="1"/>
  <c r="L44" i="1"/>
  <c r="I44" i="1"/>
  <c r="F44" i="1"/>
  <c r="Z43" i="1"/>
  <c r="AC43" i="1" s="1"/>
  <c r="Y43" i="1"/>
  <c r="AA43" i="1" s="1"/>
  <c r="X43" i="1"/>
  <c r="U43" i="1"/>
  <c r="R43" i="1"/>
  <c r="O43" i="1"/>
  <c r="L43" i="1"/>
  <c r="I43" i="1"/>
  <c r="F43" i="1"/>
  <c r="Z42" i="1"/>
  <c r="Y42" i="1"/>
  <c r="X42" i="1"/>
  <c r="U42" i="1"/>
  <c r="R42" i="1"/>
  <c r="O42" i="1"/>
  <c r="L42" i="1"/>
  <c r="I42" i="1"/>
  <c r="F42" i="1"/>
  <c r="Z41" i="1"/>
  <c r="AC41" i="1" s="1"/>
  <c r="Y41" i="1"/>
  <c r="AA41" i="1" s="1"/>
  <c r="X41" i="1"/>
  <c r="U41" i="1"/>
  <c r="R41" i="1"/>
  <c r="O41" i="1"/>
  <c r="L41" i="1"/>
  <c r="I41" i="1"/>
  <c r="F41" i="1"/>
  <c r="Z40" i="1"/>
  <c r="AC40" i="1" s="1"/>
  <c r="Y40" i="1"/>
  <c r="AA40" i="1" s="1"/>
  <c r="X40" i="1"/>
  <c r="U40" i="1"/>
  <c r="R40" i="1"/>
  <c r="O40" i="1"/>
  <c r="L40" i="1"/>
  <c r="I40" i="1"/>
  <c r="F40" i="1"/>
  <c r="Z39" i="1"/>
  <c r="AC39" i="1" s="1"/>
  <c r="Y39" i="1"/>
  <c r="AA39" i="1" s="1"/>
  <c r="X39" i="1"/>
  <c r="U39" i="1"/>
  <c r="R39" i="1"/>
  <c r="O39" i="1"/>
  <c r="L39" i="1"/>
  <c r="I39" i="1"/>
  <c r="F39" i="1"/>
  <c r="Z38" i="1"/>
  <c r="AC38" i="1" s="1"/>
  <c r="Y38" i="1"/>
  <c r="AA38" i="1" s="1"/>
  <c r="X38" i="1"/>
  <c r="U38" i="1"/>
  <c r="R38" i="1"/>
  <c r="O38" i="1"/>
  <c r="L38" i="1"/>
  <c r="I38" i="1"/>
  <c r="F38" i="1"/>
  <c r="Z37" i="1"/>
  <c r="AC37" i="1" s="1"/>
  <c r="Y37" i="1"/>
  <c r="AA37" i="1" s="1"/>
  <c r="X37" i="1"/>
  <c r="U37" i="1"/>
  <c r="R37" i="1"/>
  <c r="O37" i="1"/>
  <c r="L37" i="1"/>
  <c r="I37" i="1"/>
  <c r="F37" i="1"/>
  <c r="Z36" i="1"/>
  <c r="AC36" i="1" s="1"/>
  <c r="Y36" i="1"/>
  <c r="AA36" i="1" s="1"/>
  <c r="X36" i="1"/>
  <c r="U36" i="1"/>
  <c r="R36" i="1"/>
  <c r="O36" i="1"/>
  <c r="L36" i="1"/>
  <c r="I36" i="1"/>
  <c r="F36" i="1"/>
  <c r="Z35" i="1"/>
  <c r="AC35" i="1" s="1"/>
  <c r="Y35" i="1"/>
  <c r="AA35" i="1" s="1"/>
  <c r="X35" i="1"/>
  <c r="U35" i="1"/>
  <c r="R35" i="1"/>
  <c r="O35" i="1"/>
  <c r="L35" i="1"/>
  <c r="I35" i="1"/>
  <c r="F35" i="1"/>
  <c r="Z34" i="1"/>
  <c r="Y34" i="1"/>
  <c r="X34" i="1"/>
  <c r="U34" i="1"/>
  <c r="R34" i="1"/>
  <c r="O34" i="1"/>
  <c r="L34" i="1"/>
  <c r="I34" i="1"/>
  <c r="F34" i="1"/>
  <c r="Z33" i="1"/>
  <c r="AC33" i="1" s="1"/>
  <c r="Y33" i="1"/>
  <c r="AA33" i="1" s="1"/>
  <c r="X33" i="1"/>
  <c r="U33" i="1"/>
  <c r="R33" i="1"/>
  <c r="O33" i="1"/>
  <c r="L33" i="1"/>
  <c r="I33" i="1"/>
  <c r="F33" i="1"/>
  <c r="Z32" i="1"/>
  <c r="AC32" i="1" s="1"/>
  <c r="Y32" i="1"/>
  <c r="AA32" i="1" s="1"/>
  <c r="X32" i="1"/>
  <c r="U32" i="1"/>
  <c r="R32" i="1"/>
  <c r="O32" i="1"/>
  <c r="L32" i="1"/>
  <c r="I32" i="1"/>
  <c r="F32" i="1"/>
  <c r="Z31" i="1"/>
  <c r="AC31" i="1" s="1"/>
  <c r="Y31" i="1"/>
  <c r="AA31" i="1" s="1"/>
  <c r="X31" i="1"/>
  <c r="U31" i="1"/>
  <c r="R31" i="1"/>
  <c r="O31" i="1"/>
  <c r="L31" i="1"/>
  <c r="I31" i="1"/>
  <c r="F31" i="1"/>
  <c r="Z30" i="1"/>
  <c r="AC30" i="1" s="1"/>
  <c r="Y30" i="1"/>
  <c r="AA30" i="1" s="1"/>
  <c r="X30" i="1"/>
  <c r="U30" i="1"/>
  <c r="R30" i="1"/>
  <c r="O30" i="1"/>
  <c r="L30" i="1"/>
  <c r="I30" i="1"/>
  <c r="F30" i="1"/>
  <c r="Z29" i="1"/>
  <c r="AC29" i="1" s="1"/>
  <c r="Y29" i="1"/>
  <c r="AA29" i="1" s="1"/>
  <c r="X29" i="1"/>
  <c r="U29" i="1"/>
  <c r="R29" i="1"/>
  <c r="O29" i="1"/>
  <c r="L29" i="1"/>
  <c r="I29" i="1"/>
  <c r="F29" i="1"/>
  <c r="Z28" i="1"/>
  <c r="AC28" i="1" s="1"/>
  <c r="Y28" i="1"/>
  <c r="AA28" i="1" s="1"/>
  <c r="X28" i="1"/>
  <c r="U28" i="1"/>
  <c r="R28" i="1"/>
  <c r="O28" i="1"/>
  <c r="L28" i="1"/>
  <c r="I28" i="1"/>
  <c r="F28" i="1"/>
  <c r="Z27" i="1"/>
  <c r="AC27" i="1" s="1"/>
  <c r="Y27" i="1"/>
  <c r="AA27" i="1" s="1"/>
  <c r="X27" i="1"/>
  <c r="U27" i="1"/>
  <c r="R27" i="1"/>
  <c r="O27" i="1"/>
  <c r="L27" i="1"/>
  <c r="I27" i="1"/>
  <c r="F27" i="1"/>
  <c r="Z26" i="1"/>
  <c r="Y26" i="1"/>
  <c r="X26" i="1"/>
  <c r="U26" i="1"/>
  <c r="R26" i="1"/>
  <c r="O26" i="1"/>
  <c r="L26" i="1"/>
  <c r="I26" i="1"/>
  <c r="F26" i="1"/>
  <c r="Z25" i="1"/>
  <c r="AC25" i="1" s="1"/>
  <c r="Y25" i="1"/>
  <c r="AA25" i="1" s="1"/>
  <c r="X25" i="1"/>
  <c r="U25" i="1"/>
  <c r="R25" i="1"/>
  <c r="O25" i="1"/>
  <c r="L25" i="1"/>
  <c r="I25" i="1"/>
  <c r="F25" i="1"/>
  <c r="Z24" i="1"/>
  <c r="AC24" i="1" s="1"/>
  <c r="Y24" i="1"/>
  <c r="AA24" i="1" s="1"/>
  <c r="X24" i="1"/>
  <c r="U24" i="1"/>
  <c r="R24" i="1"/>
  <c r="O24" i="1"/>
  <c r="L24" i="1"/>
  <c r="I24" i="1"/>
  <c r="F24" i="1"/>
  <c r="Z23" i="1"/>
  <c r="AC23" i="1" s="1"/>
  <c r="Y23" i="1"/>
  <c r="AA23" i="1" s="1"/>
  <c r="X23" i="1"/>
  <c r="U23" i="1"/>
  <c r="R23" i="1"/>
  <c r="O23" i="1"/>
  <c r="L23" i="1"/>
  <c r="I23" i="1"/>
  <c r="F23" i="1"/>
  <c r="Z22" i="1"/>
  <c r="AC22" i="1" s="1"/>
  <c r="Y22" i="1"/>
  <c r="AA22" i="1" s="1"/>
  <c r="X22" i="1"/>
  <c r="U22" i="1"/>
  <c r="R22" i="1"/>
  <c r="O22" i="1"/>
  <c r="L22" i="1"/>
  <c r="I22" i="1"/>
  <c r="F22" i="1"/>
  <c r="Z21" i="1"/>
  <c r="AC21" i="1" s="1"/>
  <c r="Y21" i="1"/>
  <c r="AA21" i="1" s="1"/>
  <c r="X21" i="1"/>
  <c r="U21" i="1"/>
  <c r="R21" i="1"/>
  <c r="O21" i="1"/>
  <c r="L21" i="1"/>
  <c r="I21" i="1"/>
  <c r="F21" i="1"/>
  <c r="Z20" i="1"/>
  <c r="AC20" i="1" s="1"/>
  <c r="Y20" i="1"/>
  <c r="AA20" i="1" s="1"/>
  <c r="X20" i="1"/>
  <c r="U20" i="1"/>
  <c r="R20" i="1"/>
  <c r="O20" i="1"/>
  <c r="L20" i="1"/>
  <c r="I20" i="1"/>
  <c r="F20" i="1"/>
  <c r="Z19" i="1"/>
  <c r="AC19" i="1" s="1"/>
  <c r="Y19" i="1"/>
  <c r="AA19" i="1" s="1"/>
  <c r="X19" i="1"/>
  <c r="U19" i="1"/>
  <c r="R19" i="1"/>
  <c r="O19" i="1"/>
  <c r="L19" i="1"/>
  <c r="I19" i="1"/>
  <c r="F19" i="1"/>
  <c r="Z18" i="1"/>
  <c r="Y18" i="1"/>
  <c r="X18" i="1"/>
  <c r="U18" i="1"/>
  <c r="R18" i="1"/>
  <c r="O18" i="1"/>
  <c r="L18" i="1"/>
  <c r="I18" i="1"/>
  <c r="F18" i="1"/>
  <c r="Z17" i="1"/>
  <c r="AC17" i="1" s="1"/>
  <c r="Y17" i="1"/>
  <c r="AA17" i="1" s="1"/>
  <c r="X17" i="1"/>
  <c r="U17" i="1"/>
  <c r="R17" i="1"/>
  <c r="O17" i="1"/>
  <c r="L17" i="1"/>
  <c r="I17" i="1"/>
  <c r="F17" i="1"/>
  <c r="Z16" i="1"/>
  <c r="AC16" i="1" s="1"/>
  <c r="Y16" i="1"/>
  <c r="AA16" i="1" s="1"/>
  <c r="X16" i="1"/>
  <c r="U16" i="1"/>
  <c r="R16" i="1"/>
  <c r="O16" i="1"/>
  <c r="L16" i="1"/>
  <c r="I16" i="1"/>
  <c r="F16" i="1"/>
  <c r="Z15" i="1"/>
  <c r="AC15" i="1" s="1"/>
  <c r="Y15" i="1"/>
  <c r="AA15" i="1" s="1"/>
  <c r="X15" i="1"/>
  <c r="U15" i="1"/>
  <c r="R15" i="1"/>
  <c r="O15" i="1"/>
  <c r="L15" i="1"/>
  <c r="I15" i="1"/>
  <c r="F15" i="1"/>
  <c r="Z14" i="1"/>
  <c r="AC14" i="1" s="1"/>
  <c r="Y14" i="1"/>
  <c r="AA14" i="1" s="1"/>
  <c r="X14" i="1"/>
  <c r="U14" i="1"/>
  <c r="R14" i="1"/>
  <c r="O14" i="1"/>
  <c r="L14" i="1"/>
  <c r="I14" i="1"/>
  <c r="F14" i="1"/>
  <c r="Z13" i="1"/>
  <c r="AC13" i="1" s="1"/>
  <c r="Y13" i="1"/>
  <c r="AA13" i="1" s="1"/>
  <c r="X13" i="1"/>
  <c r="U13" i="1"/>
  <c r="R13" i="1"/>
  <c r="O13" i="1"/>
  <c r="L13" i="1"/>
  <c r="I13" i="1"/>
  <c r="F13" i="1"/>
  <c r="Z12" i="1"/>
  <c r="AC12" i="1" s="1"/>
  <c r="Y12" i="1"/>
  <c r="AA12" i="1" s="1"/>
  <c r="X12" i="1"/>
  <c r="U12" i="1"/>
  <c r="R12" i="1"/>
  <c r="O12" i="1"/>
  <c r="L12" i="1"/>
  <c r="I12" i="1"/>
  <c r="F12" i="1"/>
  <c r="Z11" i="1"/>
  <c r="AC11" i="1" s="1"/>
  <c r="Y11" i="1"/>
  <c r="AA11" i="1" s="1"/>
  <c r="X11" i="1"/>
  <c r="U11" i="1"/>
  <c r="R11" i="1"/>
  <c r="O11" i="1"/>
  <c r="L11" i="1"/>
  <c r="I11" i="1"/>
  <c r="F11" i="1"/>
  <c r="Z10" i="1"/>
  <c r="Y10" i="1"/>
  <c r="X10" i="1"/>
  <c r="U10" i="1"/>
  <c r="R10" i="1"/>
  <c r="O10" i="1"/>
  <c r="L10" i="1"/>
  <c r="I10" i="1"/>
  <c r="F10" i="1"/>
  <c r="Z9" i="1"/>
  <c r="AC9" i="1" s="1"/>
  <c r="Y9" i="1"/>
  <c r="AA9" i="1" s="1"/>
  <c r="X9" i="1"/>
  <c r="U9" i="1"/>
  <c r="R9" i="1"/>
  <c r="O9" i="1"/>
  <c r="L9" i="1"/>
  <c r="I9" i="1"/>
  <c r="F9" i="1"/>
  <c r="Z8" i="1"/>
  <c r="AC8" i="1" s="1"/>
  <c r="Y8" i="1"/>
  <c r="AA8" i="1" s="1"/>
  <c r="X8" i="1"/>
  <c r="U8" i="1"/>
  <c r="R8" i="1"/>
  <c r="O8" i="1"/>
  <c r="L8" i="1"/>
  <c r="I8" i="1"/>
  <c r="F8" i="1"/>
  <c r="Z7" i="1"/>
  <c r="AC7" i="1" s="1"/>
  <c r="Y7" i="1"/>
  <c r="AA7" i="1" s="1"/>
  <c r="X7" i="1"/>
  <c r="U7" i="1"/>
  <c r="R7" i="1"/>
  <c r="O7" i="1"/>
  <c r="L7" i="1"/>
  <c r="I7" i="1"/>
  <c r="F7" i="1"/>
  <c r="Z6" i="1"/>
  <c r="AC6" i="1" s="1"/>
  <c r="Y6" i="1"/>
  <c r="AA6" i="1" s="1"/>
  <c r="X6" i="1"/>
  <c r="U6" i="1"/>
  <c r="R6" i="1"/>
  <c r="O6" i="1"/>
  <c r="L6" i="1"/>
  <c r="I6" i="1"/>
  <c r="F6" i="1"/>
  <c r="Z5" i="1"/>
  <c r="AC5" i="1" s="1"/>
  <c r="Y5" i="1"/>
  <c r="AA5" i="1" s="1"/>
  <c r="X5" i="1"/>
  <c r="U5" i="1"/>
  <c r="R5" i="1"/>
  <c r="O5" i="1"/>
  <c r="L5" i="1"/>
  <c r="I5" i="1"/>
  <c r="F5" i="1"/>
  <c r="Z4" i="1"/>
  <c r="AC4" i="1" s="1"/>
  <c r="Y4" i="1"/>
  <c r="AA4" i="1" s="1"/>
  <c r="X4" i="1"/>
  <c r="U4" i="1"/>
  <c r="R4" i="1"/>
  <c r="O4" i="1"/>
  <c r="L4" i="1"/>
  <c r="I4" i="1"/>
  <c r="F4" i="1"/>
  <c r="Z3" i="1"/>
  <c r="AC3" i="1" s="1"/>
  <c r="Y3" i="1"/>
  <c r="AA3" i="1" s="1"/>
  <c r="X3" i="1"/>
  <c r="U3" i="1"/>
  <c r="R3" i="1"/>
  <c r="O3" i="1"/>
  <c r="L3" i="1"/>
  <c r="I3" i="1"/>
  <c r="F3" i="1"/>
  <c r="Z2" i="1"/>
  <c r="Y2" i="1"/>
  <c r="X2" i="1"/>
  <c r="U2" i="1"/>
  <c r="R2" i="1"/>
  <c r="O2" i="1"/>
  <c r="L2" i="1"/>
  <c r="I2" i="1"/>
  <c r="F2" i="1"/>
  <c r="AC42" i="1" l="1"/>
  <c r="AA42" i="1"/>
  <c r="AC34" i="1"/>
  <c r="AA34" i="1"/>
  <c r="AC26" i="1"/>
  <c r="AA26" i="1"/>
  <c r="AC18" i="1"/>
  <c r="AA18" i="1"/>
  <c r="AC10" i="1"/>
  <c r="AA10" i="1"/>
  <c r="AC2" i="1"/>
  <c r="AA2" i="1"/>
</calcChain>
</file>

<file path=xl/sharedStrings.xml><?xml version="1.0" encoding="utf-8"?>
<sst xmlns="http://schemas.openxmlformats.org/spreadsheetml/2006/main" count="440" uniqueCount="173">
  <si>
    <t>Department / Segment</t>
  </si>
  <si>
    <t>GL Category</t>
  </si>
  <si>
    <t>Type</t>
  </si>
  <si>
    <t>Oct-25 Budget</t>
  </si>
  <si>
    <t>Oct-25 Actual</t>
  </si>
  <si>
    <t>Oct-25 Var %</t>
  </si>
  <si>
    <t>Nov-25 Budget</t>
  </si>
  <si>
    <t>Nov-25 Actual</t>
  </si>
  <si>
    <t>Nov-25 Var %</t>
  </si>
  <si>
    <t>Dec-25 Budget</t>
  </si>
  <si>
    <t>Dec-25 Actual</t>
  </si>
  <si>
    <t>Dec-25 Var %</t>
  </si>
  <si>
    <t>Jan-26 Budget</t>
  </si>
  <si>
    <t>Jan-26 Actual</t>
  </si>
  <si>
    <t>Jan-26 Var %</t>
  </si>
  <si>
    <t>Feb-26 Budget</t>
  </si>
  <si>
    <t>Feb-26 Actual</t>
  </si>
  <si>
    <t>Feb-26 Var %</t>
  </si>
  <si>
    <t>Mar-26 Budget</t>
  </si>
  <si>
    <t>Mar-26 Actual</t>
  </si>
  <si>
    <t>Mar-26 Var %</t>
  </si>
  <si>
    <t>Apr-26 Budget</t>
  </si>
  <si>
    <t>Apr-26 Actual</t>
  </si>
  <si>
    <t>Apr-26 Var %</t>
  </si>
  <si>
    <t>YTD Budget ($K)</t>
  </si>
  <si>
    <t>YTD Actual ($K)</t>
  </si>
  <si>
    <t>YTD Var %</t>
  </si>
  <si>
    <t>Prior Year YTD ($K)</t>
  </si>
  <si>
    <t>PY Var %</t>
  </si>
  <si>
    <t>Risk Flag</t>
  </si>
  <si>
    <t>Wet Shave - North America</t>
  </si>
  <si>
    <t>Net Sales</t>
  </si>
  <si>
    <t>revenue</t>
  </si>
  <si>
    <t>Medium</t>
  </si>
  <si>
    <t>COGS - Materials</t>
  </si>
  <si>
    <t>cogs</t>
  </si>
  <si>
    <t>COGS - Conversion / Plant</t>
  </si>
  <si>
    <t>Low</t>
  </si>
  <si>
    <t>COGS - Logistics</t>
  </si>
  <si>
    <t>Advertising &amp; Promotion (A&amp;P)</t>
  </si>
  <si>
    <t>opex</t>
  </si>
  <si>
    <t>Selling, General &amp; Admin</t>
  </si>
  <si>
    <t>R&amp;D</t>
  </si>
  <si>
    <t>Restructuring &amp; Productivity</t>
  </si>
  <si>
    <t>Wet Shave - International</t>
  </si>
  <si>
    <t>Sun &amp; Skin Care - North America</t>
  </si>
  <si>
    <t>High</t>
  </si>
  <si>
    <t>Sun &amp; Skin Care - International</t>
  </si>
  <si>
    <t>Feminine Care</t>
  </si>
  <si>
    <t>Billie / DTC</t>
  </si>
  <si>
    <t>Department</t>
  </si>
  <si>
    <t>Driver</t>
  </si>
  <si>
    <t>Q2 FY26 Value</t>
  </si>
  <si>
    <t>Plan</t>
  </si>
  <si>
    <t>Variance vs Plan</t>
  </si>
  <si>
    <t>Notes</t>
  </si>
  <si>
    <t>Volume (units, MM)</t>
  </si>
  <si>
    <t>Avg Net Price ($/unit)</t>
  </si>
  <si>
    <t>FX impact (% of NS)</t>
  </si>
  <si>
    <t>Pre-summer Sell-in ($MM)</t>
  </si>
  <si>
    <t>Trade Promo % of Sales</t>
  </si>
  <si>
    <t>AU/MX Volume (units, MM)</t>
  </si>
  <si>
    <t>Category Share (NA)</t>
  </si>
  <si>
    <t>Subscriber Growth %</t>
  </si>
  <si>
    <t>CAC ($)</t>
  </si>
  <si>
    <t>All Segments</t>
  </si>
  <si>
    <t>Productivity Savings (bps GM)</t>
  </si>
  <si>
    <t>Material Inflation (bps GM)</t>
  </si>
  <si>
    <t>Task ID</t>
  </si>
  <si>
    <t>Close Task</t>
  </si>
  <si>
    <t>Owner Role</t>
  </si>
  <si>
    <t>Segment</t>
  </si>
  <si>
    <t>Due Date</t>
  </si>
  <si>
    <t>Status</t>
  </si>
  <si>
    <t>Days Late</t>
  </si>
  <si>
    <t>AP-101</t>
  </si>
  <si>
    <t>Vendor invoice cutoff (Mar)</t>
  </si>
  <si>
    <t>AP Manager</t>
  </si>
  <si>
    <t>Corporate</t>
  </si>
  <si>
    <t>Apr-04</t>
  </si>
  <si>
    <t>Complete</t>
  </si>
  <si>
    <t>AP-102</t>
  </si>
  <si>
    <t>Trade promo accrual review</t>
  </si>
  <si>
    <t>Trade Finance</t>
  </si>
  <si>
    <t>Wet Shave NA</t>
  </si>
  <si>
    <t>Apr-05</t>
  </si>
  <si>
    <t>AR-201</t>
  </si>
  <si>
    <t>Customer reserve roll-forward</t>
  </si>
  <si>
    <t>AR Manager</t>
  </si>
  <si>
    <t>In Progress</t>
  </si>
  <si>
    <t>Walmart deduction reconciliation pending</t>
  </si>
  <si>
    <t>AR-202</t>
  </si>
  <si>
    <t>Returns reserve - sun care (recall echo)</t>
  </si>
  <si>
    <t>Sun &amp; Skin Care</t>
  </si>
  <si>
    <t>Apr-06</t>
  </si>
  <si>
    <t>Awaiting QA confirmation on lot disposition</t>
  </si>
  <si>
    <t>GL-301</t>
  </si>
  <si>
    <t>Foreign exchange revaluation</t>
  </si>
  <si>
    <t>GL Accountant</t>
  </si>
  <si>
    <t>GL-302</t>
  </si>
  <si>
    <t>Intercompany elimination - EU</t>
  </si>
  <si>
    <t>GL-303</t>
  </si>
  <si>
    <t>Restructuring expense classification</t>
  </si>
  <si>
    <t>Controller</t>
  </si>
  <si>
    <t>Productivity vs. one-time split under review</t>
  </si>
  <si>
    <t>INV-401</t>
  </si>
  <si>
    <t>Inventory cycle count - Cuautitlan</t>
  </si>
  <si>
    <t>Plant Controller</t>
  </si>
  <si>
    <t>Late</t>
  </si>
  <si>
    <t>Variance &gt; tolerance; recount required</t>
  </si>
  <si>
    <t>INV-402</t>
  </si>
  <si>
    <t>Inventory cycle count - Sidney</t>
  </si>
  <si>
    <t>INV-403</t>
  </si>
  <si>
    <t>Slow-moving inventory reserve</t>
  </si>
  <si>
    <t>FP&amp;A Manager</t>
  </si>
  <si>
    <t>Schick legacy SKU write-down</t>
  </si>
  <si>
    <t>FP-501</t>
  </si>
  <si>
    <t>Variance commentary - Wet Shave NA</t>
  </si>
  <si>
    <t>FP&amp;A Analyst</t>
  </si>
  <si>
    <t>Apr-07</t>
  </si>
  <si>
    <t>FP-502</t>
  </si>
  <si>
    <t>Variance commentary - Sun Care NA</t>
  </si>
  <si>
    <t>Not Started</t>
  </si>
  <si>
    <t>Driver tree needs A&amp;P split</t>
  </si>
  <si>
    <t>FP-503</t>
  </si>
  <si>
    <t>Variance commentary - Feminine Care</t>
  </si>
  <si>
    <t>FP-504</t>
  </si>
  <si>
    <t>Variance commentary - Billie/DTC</t>
  </si>
  <si>
    <t>DTC</t>
  </si>
  <si>
    <t>FP-505</t>
  </si>
  <si>
    <t>Productivity savings tracker (380 bps)</t>
  </si>
  <si>
    <t>Apr-08</t>
  </si>
  <si>
    <t>TX-601</t>
  </si>
  <si>
    <t>Income tax provision (state)</t>
  </si>
  <si>
    <t>Tax Manager</t>
  </si>
  <si>
    <t>Awaiting Sun Care apportionment</t>
  </si>
  <si>
    <t>TX-602</t>
  </si>
  <si>
    <t>Indirect tax filings - LATAM</t>
  </si>
  <si>
    <t>Apr-09</t>
  </si>
  <si>
    <t>Mexico VAT recovery balance review</t>
  </si>
  <si>
    <t>TR-701</t>
  </si>
  <si>
    <t>Cash forecast - Q3 FY26</t>
  </si>
  <si>
    <t>Treasurer</t>
  </si>
  <si>
    <t>TR-702</t>
  </si>
  <si>
    <t>Net debt leverage covenant test</t>
  </si>
  <si>
    <t>RP-801</t>
  </si>
  <si>
    <t>Segment reporting package</t>
  </si>
  <si>
    <t>Reporting Lead</t>
  </si>
  <si>
    <t>Apr-10</t>
  </si>
  <si>
    <t>RP-802</t>
  </si>
  <si>
    <t>10-Q draft - MD&amp;A</t>
  </si>
  <si>
    <t>Apr-12</t>
  </si>
  <si>
    <t>AU-901</t>
  </si>
  <si>
    <t>SOX walkthrough - revenue cycle</t>
  </si>
  <si>
    <t>Internal Audit</t>
  </si>
  <si>
    <t>Apr-11</t>
  </si>
  <si>
    <t>SUMMARY</t>
  </si>
  <si>
    <t>Total tasks:</t>
  </si>
  <si>
    <t>Complete:</t>
  </si>
  <si>
    <t>In Progress:</t>
  </si>
  <si>
    <t>Late / Not Started:</t>
  </si>
  <si>
    <t>High Risk:</t>
  </si>
  <si>
    <t>EDG Finance Performance — Demo Data</t>
  </si>
  <si>
    <t>Reporting period: Q1-Q2 FY26 (Oct 2025 - Apr 2026, fiscal year ends Sept 30)</t>
  </si>
  <si>
    <t>Currency: USD thousands ($K) unless noted</t>
  </si>
  <si>
    <t>Sheet guide:</t>
  </si>
  <si>
    <t xml:space="preserve">  Budget vs Actual: Monthly P&amp;L by segment with budget, actual, variance %, YTD, prior year</t>
  </si>
  <si>
    <t xml:space="preserve">  Drivers: Volume, price, FX, promo, productivity drivers behind variances</t>
  </si>
  <si>
    <t xml:space="preserve">  Close Tasks: Q2 close task tracker with owners, status, risk flags</t>
  </si>
  <si>
    <t>Variance convention:</t>
  </si>
  <si>
    <t xml:space="preserve">  Net Sales: Actual &gt; Budget = favorable (positive %)</t>
  </si>
  <si>
    <t xml:space="preserve">  Costs: Actual &lt; Budget = favorable (positive %)</t>
  </si>
  <si>
    <t>Note: Data is illustrative for Copilot Cowork demo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</si>
</sst>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\-"/>
    <numFmt numFmtId="165" formatCode="0.0%;[Red]\(0.0%\)"/>
    <numFmt numFmtId="166" formatCode="0.00;[Red]\(0.00\)"/>
  </numFmts>
  <fonts count="8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sz val="9"/>
      <name val="Arial"/>
      <charset val="1"/>
    </font>
    <font>
      <b/>
      <sz val="10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b/>
      <sz val="11"/>
      <name val="Arial"/>
      <charset val="1"/>
    </font>
    <font>
      <b/>
      <sz val="14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E699"/>
        <bgColor rgb="FFF8CBAD"/>
      </patternFill>
    </fill>
    <fill>
      <patternFill patternType="solid">
        <fgColor rgb="FFC6EFCE"/>
        <bgColor rgb="FFDDEBF7"/>
      </patternFill>
    </fill>
    <fill>
      <patternFill patternType="solid">
        <fgColor rgb="FFF8CBAD"/>
        <bgColor rgb="FFFFE699"/>
      </patternFill>
    </fill>
    <fill>
      <patternFill patternType="solid">
        <fgColor rgb="FFDDEBF7"/>
        <bgColor rgb="FFD9D9D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3" fillId="5" borderId="1" xfId="0" applyFont="1" applyFill="1" applyBorder="1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166" fontId="5" fillId="0" borderId="0" xfId="0" applyNumberFormat="1" applyFont="1"/>
    <xf numFmtId="0" fontId="5" fillId="4" borderId="0" xfId="0" applyFont="1" applyFill="1"/>
    <xf numFmtId="0" fontId="5" fillId="3" borderId="0" xfId="0" applyFont="1" applyFill="1"/>
    <xf numFmtId="0" fontId="3" fillId="5" borderId="0" xfId="0" applyFont="1" applyFill="1"/>
    <xf numFmtId="0" fontId="5" fillId="6" borderId="0" xfId="0" applyFont="1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zoomScaleNormal="100" workbookViewId="0">
      <pane xSplit="3" ySplit="1" topLeftCell="D2" activePane="bottomRight" state="frozen"/>
      <selection pane="bottomRight"/>
      <selection pane="bottomLeft" activeCell="A2" sqref="A2"/>
      <selection pane="topRight" activeCell="D1" sqref="D1"/>
    </sheetView>
  </sheetViews>
  <sheetFormatPr defaultColWidth="8.7109375" defaultRowHeight="15"/>
  <cols>
    <col min="1" max="1" width="32" customWidth="1"/>
    <col min="2" max="2" width="28" customWidth="1"/>
    <col min="3" max="3" width="10" customWidth="1"/>
    <col min="4" max="5" width="11" customWidth="1"/>
    <col min="6" max="6" width="9" customWidth="1"/>
    <col min="7" max="8" width="11" customWidth="1"/>
    <col min="9" max="9" width="9" customWidth="1"/>
    <col min="10" max="11" width="11" customWidth="1"/>
    <col min="12" max="12" width="9" customWidth="1"/>
    <col min="13" max="14" width="11" customWidth="1"/>
    <col min="15" max="15" width="9" customWidth="1"/>
    <col min="16" max="17" width="11" customWidth="1"/>
    <col min="18" max="18" width="9" customWidth="1"/>
    <col min="19" max="20" width="11" customWidth="1"/>
    <col min="21" max="21" width="9" customWidth="1"/>
    <col min="22" max="23" width="11" customWidth="1"/>
    <col min="24" max="24" width="9" customWidth="1"/>
    <col min="25" max="26" width="13" customWidth="1"/>
    <col min="27" max="27" width="10" customWidth="1"/>
    <col min="28" max="28" width="14" customWidth="1"/>
    <col min="29" max="29" width="9" customWidth="1"/>
    <col min="30" max="30" width="11" customWidth="1"/>
  </cols>
  <sheetData>
    <row r="1" spans="1:30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>
      <c r="A2" s="2" t="s">
        <v>30</v>
      </c>
      <c r="B2" s="2" t="s">
        <v>31</v>
      </c>
      <c r="C2" s="2" t="s">
        <v>32</v>
      </c>
      <c r="D2" s="3">
        <v>22838</v>
      </c>
      <c r="E2" s="3">
        <v>21502</v>
      </c>
      <c r="F2" s="4">
        <f>IFERROR((E2-D2)/D2,0)</f>
        <v>-5.8498992906559244E-2</v>
      </c>
      <c r="G2" s="3">
        <v>22187</v>
      </c>
      <c r="H2" s="3">
        <v>20918</v>
      </c>
      <c r="I2" s="4">
        <f>IFERROR((H2-G2)/G2,0)</f>
        <v>-5.7195655113354664E-2</v>
      </c>
      <c r="J2" s="3">
        <v>24068</v>
      </c>
      <c r="K2" s="3">
        <v>23033</v>
      </c>
      <c r="L2" s="4">
        <f>IFERROR((K2-J2)/J2,0)</f>
        <v>-4.3003157719793919E-2</v>
      </c>
      <c r="M2" s="3">
        <v>21892</v>
      </c>
      <c r="N2" s="3">
        <v>20687</v>
      </c>
      <c r="O2" s="4">
        <f>IFERROR((N2-M2)/M2,0)</f>
        <v>-5.5042938059565137E-2</v>
      </c>
      <c r="P2" s="3">
        <v>23635</v>
      </c>
      <c r="Q2" s="3">
        <v>22810</v>
      </c>
      <c r="R2" s="4">
        <f>IFERROR((Q2-P2)/P2,0)</f>
        <v>-3.4905859953458851E-2</v>
      </c>
      <c r="S2" s="3">
        <v>22995</v>
      </c>
      <c r="T2" s="3">
        <v>22146</v>
      </c>
      <c r="U2" s="4">
        <f>IFERROR((T2-S2)/S2,0)</f>
        <v>-3.6921069797782126E-2</v>
      </c>
      <c r="V2" s="3">
        <v>21838</v>
      </c>
      <c r="W2" s="3">
        <v>21380</v>
      </c>
      <c r="X2" s="4">
        <f>IFERROR((W2-V2)/V2,0)</f>
        <v>-2.0972616539976188E-2</v>
      </c>
      <c r="Y2" s="3">
        <f>SUM(D2,G2,J2,M2,P2,S2,V2)</f>
        <v>159453</v>
      </c>
      <c r="Z2" s="3">
        <f>SUM(E2,H2,K2,N2,Q2,T2,W2)</f>
        <v>152476</v>
      </c>
      <c r="AA2" s="4">
        <f>IFERROR((Z2-Y2)/Y2,0)</f>
        <v>-4.375584027895367E-2</v>
      </c>
      <c r="AB2" s="3">
        <v>153521</v>
      </c>
      <c r="AC2" s="4">
        <f>IFERROR((Z2-AB2)/AB2,0)</f>
        <v>-6.8068863543098339E-3</v>
      </c>
      <c r="AD2" s="5" t="s">
        <v>33</v>
      </c>
    </row>
    <row r="3" spans="1:30">
      <c r="A3" s="2" t="s">
        <v>30</v>
      </c>
      <c r="B3" s="2" t="s">
        <v>34</v>
      </c>
      <c r="C3" s="2" t="s">
        <v>35</v>
      </c>
      <c r="D3" s="3">
        <v>6166</v>
      </c>
      <c r="E3" s="3">
        <v>6379</v>
      </c>
      <c r="F3" s="4">
        <f>IFERROR((D3-E3)/D3,0)</f>
        <v>-3.4544275056762892E-2</v>
      </c>
      <c r="G3" s="3">
        <v>5990</v>
      </c>
      <c r="H3" s="3">
        <v>6145</v>
      </c>
      <c r="I3" s="4">
        <f>IFERROR((G3-H3)/G3,0)</f>
        <v>-2.5876460767946578E-2</v>
      </c>
      <c r="J3" s="3">
        <v>6498</v>
      </c>
      <c r="K3" s="3">
        <v>6893</v>
      </c>
      <c r="L3" s="4">
        <f>IFERROR((J3-K3)/J3,0)</f>
        <v>-6.0787934749153588E-2</v>
      </c>
      <c r="M3" s="3">
        <v>5911</v>
      </c>
      <c r="N3" s="3">
        <v>6201</v>
      </c>
      <c r="O3" s="4">
        <f>IFERROR((M3-N3)/M3,0)</f>
        <v>-4.9061072576552192E-2</v>
      </c>
      <c r="P3" s="3">
        <v>6381</v>
      </c>
      <c r="Q3" s="3">
        <v>6627</v>
      </c>
      <c r="R3" s="4">
        <f>IFERROR((P3-Q3)/P3,0)</f>
        <v>-3.8551951104842504E-2</v>
      </c>
      <c r="S3" s="3">
        <v>6209</v>
      </c>
      <c r="T3" s="3">
        <v>6353</v>
      </c>
      <c r="U3" s="4">
        <f>IFERROR((S3-T3)/S3,0)</f>
        <v>-2.3192140441294893E-2</v>
      </c>
      <c r="V3" s="3">
        <v>5896</v>
      </c>
      <c r="W3" s="3">
        <v>6075</v>
      </c>
      <c r="X3" s="4">
        <f>IFERROR((V3-W3)/V3,0)</f>
        <v>-3.0359565807327002E-2</v>
      </c>
      <c r="Y3" s="3">
        <f>SUM(D3,G3,J3,M3,P3,S3,V3)</f>
        <v>43051</v>
      </c>
      <c r="Z3" s="3">
        <f>SUM(E3,H3,K3,N3,Q3,T3,W3)</f>
        <v>44673</v>
      </c>
      <c r="AA3" s="4">
        <f>IFERROR((Y3-Z3)/Y3,0)</f>
        <v>-3.7676244454251932E-2</v>
      </c>
      <c r="AB3" s="3">
        <v>43086</v>
      </c>
      <c r="AC3" s="4">
        <f>IFERROR((Z3-AB3)/AB3,0)</f>
        <v>3.6833310123938173E-2</v>
      </c>
      <c r="AD3" s="5" t="s">
        <v>33</v>
      </c>
    </row>
    <row r="4" spans="1:30">
      <c r="A4" s="2" t="s">
        <v>30</v>
      </c>
      <c r="B4" s="2" t="s">
        <v>36</v>
      </c>
      <c r="C4" s="2" t="s">
        <v>35</v>
      </c>
      <c r="D4" s="3">
        <v>4111</v>
      </c>
      <c r="E4" s="3">
        <v>4111</v>
      </c>
      <c r="F4" s="4">
        <f>IFERROR((D4-E4)/D4,0)</f>
        <v>0</v>
      </c>
      <c r="G4" s="3">
        <v>3994</v>
      </c>
      <c r="H4" s="3">
        <v>3962</v>
      </c>
      <c r="I4" s="4">
        <f>IFERROR((G4-H4)/G4,0)</f>
        <v>8.01201802704056E-3</v>
      </c>
      <c r="J4" s="3">
        <v>4332</v>
      </c>
      <c r="K4" s="3">
        <v>4380</v>
      </c>
      <c r="L4" s="4">
        <f>IFERROR((J4-K4)/J4,0)</f>
        <v>-1.1080332409972299E-2</v>
      </c>
      <c r="M4" s="3">
        <v>3941</v>
      </c>
      <c r="N4" s="3">
        <v>3948</v>
      </c>
      <c r="O4" s="4">
        <f>IFERROR((M4-N4)/M4,0)</f>
        <v>-1.7761989342806395E-3</v>
      </c>
      <c r="P4" s="3">
        <v>4254</v>
      </c>
      <c r="Q4" s="3">
        <v>4216</v>
      </c>
      <c r="R4" s="4">
        <f>IFERROR((P4-Q4)/P4,0)</f>
        <v>8.9327691584391161E-3</v>
      </c>
      <c r="S4" s="3">
        <v>4139</v>
      </c>
      <c r="T4" s="3">
        <v>4245</v>
      </c>
      <c r="U4" s="4">
        <f>IFERROR((S4-T4)/S4,0)</f>
        <v>-2.5610050736892969E-2</v>
      </c>
      <c r="V4" s="3">
        <v>3931</v>
      </c>
      <c r="W4" s="3">
        <v>4005</v>
      </c>
      <c r="X4" s="4">
        <f>IFERROR((V4-W4)/V4,0)</f>
        <v>-1.8824726532688883E-2</v>
      </c>
      <c r="Y4" s="3">
        <f>SUM(D4,G4,J4,M4,P4,S4,V4)</f>
        <v>28702</v>
      </c>
      <c r="Z4" s="3">
        <f>SUM(E4,H4,K4,N4,Q4,T4,W4)</f>
        <v>28867</v>
      </c>
      <c r="AA4" s="4">
        <f>IFERROR((Y4-Z4)/Y4,0)</f>
        <v>-5.7487283116159152E-3</v>
      </c>
      <c r="AB4" s="3">
        <v>27974</v>
      </c>
      <c r="AC4" s="4">
        <f>IFERROR((Z4-AB4)/AB4,0)</f>
        <v>3.19224994637878E-2</v>
      </c>
      <c r="AD4" s="6" t="s">
        <v>37</v>
      </c>
    </row>
    <row r="5" spans="1:30">
      <c r="A5" s="2" t="s">
        <v>30</v>
      </c>
      <c r="B5" s="2" t="s">
        <v>38</v>
      </c>
      <c r="C5" s="2" t="s">
        <v>35</v>
      </c>
      <c r="D5" s="3">
        <v>1599</v>
      </c>
      <c r="E5" s="3">
        <v>1529</v>
      </c>
      <c r="F5" s="4">
        <f>IFERROR((D5-E5)/D5,0)</f>
        <v>4.3777360850531584E-2</v>
      </c>
      <c r="G5" s="3">
        <v>1553</v>
      </c>
      <c r="H5" s="3">
        <v>1501</v>
      </c>
      <c r="I5" s="4">
        <f>IFERROR((G5-H5)/G5,0)</f>
        <v>3.3483580167417898E-2</v>
      </c>
      <c r="J5" s="3">
        <v>1685</v>
      </c>
      <c r="K5" s="3">
        <v>1650</v>
      </c>
      <c r="L5" s="4">
        <f>IFERROR((J5-K5)/J5,0)</f>
        <v>2.0771513353115726E-2</v>
      </c>
      <c r="M5" s="3">
        <v>1532</v>
      </c>
      <c r="N5" s="3">
        <v>1457</v>
      </c>
      <c r="O5" s="4">
        <f>IFERROR((M5-N5)/M5,0)</f>
        <v>4.89556135770235E-2</v>
      </c>
      <c r="P5" s="3">
        <v>1654</v>
      </c>
      <c r="Q5" s="3">
        <v>1551</v>
      </c>
      <c r="R5" s="4">
        <f>IFERROR((P5-Q5)/P5,0)</f>
        <v>6.2273276904474005E-2</v>
      </c>
      <c r="S5" s="3">
        <v>1610</v>
      </c>
      <c r="T5" s="3">
        <v>1500</v>
      </c>
      <c r="U5" s="4">
        <f>IFERROR((S5-T5)/S5,0)</f>
        <v>6.8322981366459631E-2</v>
      </c>
      <c r="V5" s="3">
        <v>1529</v>
      </c>
      <c r="W5" s="3">
        <v>1480</v>
      </c>
      <c r="X5" s="4">
        <f>IFERROR((V5-W5)/V5,0)</f>
        <v>3.2047089601046436E-2</v>
      </c>
      <c r="Y5" s="3">
        <f>SUM(D5,G5,J5,M5,P5,S5,V5)</f>
        <v>11162</v>
      </c>
      <c r="Z5" s="3">
        <f>SUM(E5,H5,K5,N5,Q5,T5,W5)</f>
        <v>10668</v>
      </c>
      <c r="AA5" s="4">
        <f>IFERROR((Y5-Z5)/Y5,0)</f>
        <v>4.4257301558860422E-2</v>
      </c>
      <c r="AB5" s="3">
        <v>11099</v>
      </c>
      <c r="AC5" s="4">
        <f>IFERROR((Z5-AB5)/AB5,0)</f>
        <v>-3.8832327236687988E-2</v>
      </c>
      <c r="AD5" s="6" t="s">
        <v>37</v>
      </c>
    </row>
    <row r="6" spans="1:30">
      <c r="A6" s="2" t="s">
        <v>30</v>
      </c>
      <c r="B6" s="2" t="s">
        <v>39</v>
      </c>
      <c r="C6" s="2" t="s">
        <v>40</v>
      </c>
      <c r="D6" s="3">
        <v>2626</v>
      </c>
      <c r="E6" s="3">
        <v>2708</v>
      </c>
      <c r="F6" s="4">
        <f>IFERROR((D6-E6)/D6,0)</f>
        <v>-3.1226199543031227E-2</v>
      </c>
      <c r="G6" s="3">
        <v>2552</v>
      </c>
      <c r="H6" s="3">
        <v>2531</v>
      </c>
      <c r="I6" s="4">
        <f>IFERROR((G6-H6)/G6,0)</f>
        <v>8.2288401253918491E-3</v>
      </c>
      <c r="J6" s="3">
        <v>2768</v>
      </c>
      <c r="K6" s="3">
        <v>2820</v>
      </c>
      <c r="L6" s="4">
        <f>IFERROR((J6-K6)/J6,0)</f>
        <v>-1.8786127167630059E-2</v>
      </c>
      <c r="M6" s="3">
        <v>2518</v>
      </c>
      <c r="N6" s="3">
        <v>2547</v>
      </c>
      <c r="O6" s="4">
        <f>IFERROR((M6-N6)/M6,0)</f>
        <v>-1.1517077045274026E-2</v>
      </c>
      <c r="P6" s="3">
        <v>2718</v>
      </c>
      <c r="Q6" s="3">
        <v>2747</v>
      </c>
      <c r="R6" s="4">
        <f>IFERROR((P6-Q6)/P6,0)</f>
        <v>-1.0669610007358351E-2</v>
      </c>
      <c r="S6" s="3">
        <v>2644</v>
      </c>
      <c r="T6" s="3">
        <v>2649</v>
      </c>
      <c r="U6" s="4">
        <f>IFERROR((S6-T6)/S6,0)</f>
        <v>-1.8910741301059002E-3</v>
      </c>
      <c r="V6" s="3">
        <v>2511</v>
      </c>
      <c r="W6" s="3">
        <v>2583</v>
      </c>
      <c r="X6" s="4">
        <f>IFERROR((V6-W6)/V6,0)</f>
        <v>-2.8673835125448029E-2</v>
      </c>
      <c r="Y6" s="3">
        <f>SUM(D6,G6,J6,M6,P6,S6,V6)</f>
        <v>18337</v>
      </c>
      <c r="Z6" s="3">
        <f>SUM(E6,H6,K6,N6,Q6,T6,W6)</f>
        <v>18585</v>
      </c>
      <c r="AA6" s="4">
        <f>IFERROR((Y6-Z6)/Y6,0)</f>
        <v>-1.3524567813709986E-2</v>
      </c>
      <c r="AB6" s="3">
        <v>18643</v>
      </c>
      <c r="AC6" s="4">
        <f>IFERROR((Z6-AB6)/AB6,0)</f>
        <v>-3.1110872713619054E-3</v>
      </c>
      <c r="AD6" s="6" t="s">
        <v>37</v>
      </c>
    </row>
    <row r="7" spans="1:30">
      <c r="A7" s="2" t="s">
        <v>30</v>
      </c>
      <c r="B7" s="2" t="s">
        <v>41</v>
      </c>
      <c r="C7" s="2" t="s">
        <v>40</v>
      </c>
      <c r="D7" s="3">
        <v>3654</v>
      </c>
      <c r="E7" s="3">
        <v>3666</v>
      </c>
      <c r="F7" s="4">
        <f>IFERROR((D7-E7)/D7,0)</f>
        <v>-3.2840722495894909E-3</v>
      </c>
      <c r="G7" s="3">
        <v>3550</v>
      </c>
      <c r="H7" s="3">
        <v>3609</v>
      </c>
      <c r="I7" s="4">
        <f>IFERROR((G7-H7)/G7,0)</f>
        <v>-1.6619718309859154E-2</v>
      </c>
      <c r="J7" s="3">
        <v>3851</v>
      </c>
      <c r="K7" s="3">
        <v>3752</v>
      </c>
      <c r="L7" s="4">
        <f>IFERROR((J7-K7)/J7,0)</f>
        <v>2.5707608413399117E-2</v>
      </c>
      <c r="M7" s="3">
        <v>3503</v>
      </c>
      <c r="N7" s="3">
        <v>3570</v>
      </c>
      <c r="O7" s="4">
        <f>IFERROR((M7-N7)/M7,0)</f>
        <v>-1.9126463031687125E-2</v>
      </c>
      <c r="P7" s="3">
        <v>3782</v>
      </c>
      <c r="Q7" s="3">
        <v>3840</v>
      </c>
      <c r="R7" s="4">
        <f>IFERROR((P7-Q7)/P7,0)</f>
        <v>-1.5335801163405606E-2</v>
      </c>
      <c r="S7" s="3">
        <v>3679</v>
      </c>
      <c r="T7" s="3">
        <v>3824</v>
      </c>
      <c r="U7" s="4">
        <f>IFERROR((S7-T7)/S7,0)</f>
        <v>-3.9412883935852135E-2</v>
      </c>
      <c r="V7" s="3">
        <v>3494</v>
      </c>
      <c r="W7" s="3">
        <v>3590</v>
      </c>
      <c r="X7" s="4">
        <f>IFERROR((V7-W7)/V7,0)</f>
        <v>-2.7475672581568404E-2</v>
      </c>
      <c r="Y7" s="3">
        <f>SUM(D7,G7,J7,M7,P7,S7,V7)</f>
        <v>25513</v>
      </c>
      <c r="Z7" s="3">
        <f>SUM(E7,H7,K7,N7,Q7,T7,W7)</f>
        <v>25851</v>
      </c>
      <c r="AA7" s="4">
        <f>IFERROR((Y7-Z7)/Y7,0)</f>
        <v>-1.3248148002978874E-2</v>
      </c>
      <c r="AB7" s="3">
        <v>24928</v>
      </c>
      <c r="AC7" s="4">
        <f>IFERROR((Z7-AB7)/AB7,0)</f>
        <v>3.7026636713735558E-2</v>
      </c>
      <c r="AD7" s="6" t="s">
        <v>37</v>
      </c>
    </row>
    <row r="8" spans="1:30">
      <c r="A8" s="2" t="s">
        <v>30</v>
      </c>
      <c r="B8" s="2" t="s">
        <v>42</v>
      </c>
      <c r="C8" s="2" t="s">
        <v>40</v>
      </c>
      <c r="D8" s="3">
        <v>571</v>
      </c>
      <c r="E8" s="3">
        <v>569</v>
      </c>
      <c r="F8" s="4">
        <f>IFERROR((D8-E8)/D8,0)</f>
        <v>3.5026269702276708E-3</v>
      </c>
      <c r="G8" s="3">
        <v>555</v>
      </c>
      <c r="H8" s="3">
        <v>564</v>
      </c>
      <c r="I8" s="4">
        <f>IFERROR((G8-H8)/G8,0)</f>
        <v>-1.6216216216216217E-2</v>
      </c>
      <c r="J8" s="3">
        <v>602</v>
      </c>
      <c r="K8" s="3">
        <v>585</v>
      </c>
      <c r="L8" s="4">
        <f>IFERROR((J8-K8)/J8,0)</f>
        <v>2.823920265780731E-2</v>
      </c>
      <c r="M8" s="3">
        <v>547</v>
      </c>
      <c r="N8" s="3">
        <v>548</v>
      </c>
      <c r="O8" s="4">
        <f>IFERROR((M8-N8)/M8,0)</f>
        <v>-1.8281535648994515E-3</v>
      </c>
      <c r="P8" s="3">
        <v>591</v>
      </c>
      <c r="Q8" s="3">
        <v>580</v>
      </c>
      <c r="R8" s="4">
        <f>IFERROR((P8-Q8)/P8,0)</f>
        <v>1.8612521150592216E-2</v>
      </c>
      <c r="S8" s="3">
        <v>575</v>
      </c>
      <c r="T8" s="3">
        <v>562</v>
      </c>
      <c r="U8" s="4">
        <f>IFERROR((S8-T8)/S8,0)</f>
        <v>2.2608695652173914E-2</v>
      </c>
      <c r="V8" s="3">
        <v>546</v>
      </c>
      <c r="W8" s="3">
        <v>532</v>
      </c>
      <c r="X8" s="4">
        <f>IFERROR((V8-W8)/V8,0)</f>
        <v>2.564102564102564E-2</v>
      </c>
      <c r="Y8" s="3">
        <f>SUM(D8,G8,J8,M8,P8,S8,V8)</f>
        <v>3987</v>
      </c>
      <c r="Z8" s="3">
        <f>SUM(E8,H8,K8,N8,Q8,T8,W8)</f>
        <v>3940</v>
      </c>
      <c r="AA8" s="4">
        <f>IFERROR((Y8-Z8)/Y8,0)</f>
        <v>1.1788312014045649E-2</v>
      </c>
      <c r="AB8" s="3">
        <v>4011</v>
      </c>
      <c r="AC8" s="4">
        <f>IFERROR((Z8-AB8)/AB8,0)</f>
        <v>-1.7701321366242834E-2</v>
      </c>
      <c r="AD8" s="6" t="s">
        <v>37</v>
      </c>
    </row>
    <row r="9" spans="1:30">
      <c r="A9" s="2" t="s">
        <v>30</v>
      </c>
      <c r="B9" s="2" t="s">
        <v>43</v>
      </c>
      <c r="C9" s="2" t="s">
        <v>40</v>
      </c>
      <c r="D9" s="3">
        <v>343</v>
      </c>
      <c r="E9" s="3">
        <v>336</v>
      </c>
      <c r="F9" s="4">
        <f>IFERROR((D9-E9)/D9,0)</f>
        <v>2.0408163265306121E-2</v>
      </c>
      <c r="G9" s="3">
        <v>333</v>
      </c>
      <c r="H9" s="3">
        <v>329</v>
      </c>
      <c r="I9" s="4">
        <f>IFERROR((G9-H9)/G9,0)</f>
        <v>1.2012012012012012E-2</v>
      </c>
      <c r="J9" s="3">
        <v>361</v>
      </c>
      <c r="K9" s="3">
        <v>360</v>
      </c>
      <c r="L9" s="4">
        <f>IFERROR((J9-K9)/J9,0)</f>
        <v>2.7700831024930748E-3</v>
      </c>
      <c r="M9" s="3">
        <v>328</v>
      </c>
      <c r="N9" s="3">
        <v>338</v>
      </c>
      <c r="O9" s="4">
        <f>IFERROR((M9-N9)/M9,0)</f>
        <v>-3.048780487804878E-2</v>
      </c>
      <c r="P9" s="3">
        <v>355</v>
      </c>
      <c r="Q9" s="3">
        <v>346</v>
      </c>
      <c r="R9" s="4">
        <f>IFERROR((P9-Q9)/P9,0)</f>
        <v>2.5352112676056339E-2</v>
      </c>
      <c r="S9" s="3">
        <v>345</v>
      </c>
      <c r="T9" s="3">
        <v>345</v>
      </c>
      <c r="U9" s="4">
        <f>IFERROR((S9-T9)/S9,0)</f>
        <v>0</v>
      </c>
      <c r="V9" s="3">
        <v>328</v>
      </c>
      <c r="W9" s="3">
        <v>331</v>
      </c>
      <c r="X9" s="4">
        <f>IFERROR((V9-W9)/V9,0)</f>
        <v>-9.1463414634146336E-3</v>
      </c>
      <c r="Y9" s="3">
        <f>SUM(D9,G9,J9,M9,P9,S9,V9)</f>
        <v>2393</v>
      </c>
      <c r="Z9" s="3">
        <f>SUM(E9,H9,K9,N9,Q9,T9,W9)</f>
        <v>2385</v>
      </c>
      <c r="AA9" s="4">
        <f>IFERROR((Y9-Z9)/Y9,0)</f>
        <v>3.3430839949853742E-3</v>
      </c>
      <c r="AB9" s="3">
        <v>2424</v>
      </c>
      <c r="AC9" s="4">
        <f>IFERROR((Z9-AB9)/AB9,0)</f>
        <v>-1.608910891089109E-2</v>
      </c>
      <c r="AD9" s="6" t="s">
        <v>37</v>
      </c>
    </row>
    <row r="10" spans="1:30">
      <c r="A10" s="2" t="s">
        <v>44</v>
      </c>
      <c r="B10" s="2" t="s">
        <v>31</v>
      </c>
      <c r="C10" s="2" t="s">
        <v>32</v>
      </c>
      <c r="D10" s="3">
        <v>19130</v>
      </c>
      <c r="E10" s="3">
        <v>19141</v>
      </c>
      <c r="F10" s="4">
        <f>IFERROR((E10-D10)/D10,0)</f>
        <v>5.7501306847882903E-4</v>
      </c>
      <c r="G10" s="3">
        <v>19260</v>
      </c>
      <c r="H10" s="3">
        <v>19337</v>
      </c>
      <c r="I10" s="4">
        <f>IFERROR((H10-G10)/G10,0)</f>
        <v>3.9979231568016615E-3</v>
      </c>
      <c r="J10" s="3">
        <v>17555</v>
      </c>
      <c r="K10" s="3">
        <v>18000</v>
      </c>
      <c r="L10" s="4">
        <f>IFERROR((K10-J10)/J10,0)</f>
        <v>2.5348903446311591E-2</v>
      </c>
      <c r="M10" s="3">
        <v>17953</v>
      </c>
      <c r="N10" s="3">
        <v>17778</v>
      </c>
      <c r="O10" s="4">
        <f>IFERROR((N10-M10)/M10,0)</f>
        <v>-9.7476744833732525E-3</v>
      </c>
      <c r="P10" s="3">
        <v>17789</v>
      </c>
      <c r="Q10" s="3">
        <v>18005</v>
      </c>
      <c r="R10" s="4">
        <f>IFERROR((Q10-P10)/P10,0)</f>
        <v>1.2142335150935971E-2</v>
      </c>
      <c r="S10" s="3">
        <v>19319</v>
      </c>
      <c r="T10" s="3">
        <v>20231</v>
      </c>
      <c r="U10" s="4">
        <f>IFERROR((T10-S10)/S10,0)</f>
        <v>4.7207412391945751E-2</v>
      </c>
      <c r="V10" s="3">
        <v>19533</v>
      </c>
      <c r="W10" s="3">
        <v>19942</v>
      </c>
      <c r="X10" s="4">
        <f>IFERROR((W10-V10)/V10,0)</f>
        <v>2.0938923872421029E-2</v>
      </c>
      <c r="Y10" s="3">
        <f>SUM(D10,G10,J10,M10,P10,S10,V10)</f>
        <v>130539</v>
      </c>
      <c r="Z10" s="3">
        <f>SUM(E10,H10,K10,N10,Q10,T10,W10)</f>
        <v>132434</v>
      </c>
      <c r="AA10" s="4">
        <f>IFERROR((Z10-Y10)/Y10,0)</f>
        <v>1.4516734462497797E-2</v>
      </c>
      <c r="AB10" s="3">
        <v>126237</v>
      </c>
      <c r="AC10" s="4">
        <f>IFERROR((Z10-AB10)/AB10,0)</f>
        <v>4.9090203347671446E-2</v>
      </c>
      <c r="AD10" s="6" t="s">
        <v>37</v>
      </c>
    </row>
    <row r="11" spans="1:30">
      <c r="A11" s="2" t="s">
        <v>44</v>
      </c>
      <c r="B11" s="2" t="s">
        <v>34</v>
      </c>
      <c r="C11" s="2" t="s">
        <v>35</v>
      </c>
      <c r="D11" s="3">
        <v>5165</v>
      </c>
      <c r="E11" s="3">
        <v>5501</v>
      </c>
      <c r="F11" s="4">
        <f>IFERROR((D11-E11)/D11,0)</f>
        <v>-6.5053242981606973E-2</v>
      </c>
      <c r="G11" s="3">
        <v>5200</v>
      </c>
      <c r="H11" s="3">
        <v>5531</v>
      </c>
      <c r="I11" s="4">
        <f>IFERROR((G11-H11)/G11,0)</f>
        <v>-6.3653846153846158E-2</v>
      </c>
      <c r="J11" s="3">
        <v>4740</v>
      </c>
      <c r="K11" s="3">
        <v>4928</v>
      </c>
      <c r="L11" s="4">
        <f>IFERROR((J11-K11)/J11,0)</f>
        <v>-3.9662447257383965E-2</v>
      </c>
      <c r="M11" s="3">
        <v>4847</v>
      </c>
      <c r="N11" s="3">
        <v>4969</v>
      </c>
      <c r="O11" s="4">
        <f>IFERROR((M11-N11)/M11,0)</f>
        <v>-2.5170208376315246E-2</v>
      </c>
      <c r="P11" s="3">
        <v>4803</v>
      </c>
      <c r="Q11" s="3">
        <v>4914</v>
      </c>
      <c r="R11" s="4">
        <f>IFERROR((P11-Q11)/P11,0)</f>
        <v>-2.3110555902560899E-2</v>
      </c>
      <c r="S11" s="3">
        <v>5216</v>
      </c>
      <c r="T11" s="3">
        <v>5375</v>
      </c>
      <c r="U11" s="4">
        <f>IFERROR((S11-T11)/S11,0)</f>
        <v>-3.0483128834355829E-2</v>
      </c>
      <c r="V11" s="3">
        <v>5274</v>
      </c>
      <c r="W11" s="3">
        <v>5469</v>
      </c>
      <c r="X11" s="4">
        <f>IFERROR((V11-W11)/V11,0)</f>
        <v>-3.6973833902161544E-2</v>
      </c>
      <c r="Y11" s="3">
        <f>SUM(D11,G11,J11,M11,P11,S11,V11)</f>
        <v>35245</v>
      </c>
      <c r="Z11" s="3">
        <f>SUM(E11,H11,K11,N11,Q11,T11,W11)</f>
        <v>36687</v>
      </c>
      <c r="AA11" s="4">
        <f>IFERROR((Y11-Z11)/Y11,0)</f>
        <v>-4.0913604766633568E-2</v>
      </c>
      <c r="AB11" s="3">
        <v>33131</v>
      </c>
      <c r="AC11" s="4">
        <f>IFERROR((Z11-AB11)/AB11,0)</f>
        <v>0.10733150221846609</v>
      </c>
      <c r="AD11" s="5" t="s">
        <v>33</v>
      </c>
    </row>
    <row r="12" spans="1:30">
      <c r="A12" s="2" t="s">
        <v>44</v>
      </c>
      <c r="B12" s="2" t="s">
        <v>36</v>
      </c>
      <c r="C12" s="2" t="s">
        <v>35</v>
      </c>
      <c r="D12" s="3">
        <v>3443</v>
      </c>
      <c r="E12" s="3">
        <v>3376</v>
      </c>
      <c r="F12" s="4">
        <f>IFERROR((D12-E12)/D12,0)</f>
        <v>1.9459773453383677E-2</v>
      </c>
      <c r="G12" s="3">
        <v>3467</v>
      </c>
      <c r="H12" s="3">
        <v>3388</v>
      </c>
      <c r="I12" s="4">
        <f>IFERROR((G12-H12)/G12,0)</f>
        <v>2.2786270550908566E-2</v>
      </c>
      <c r="J12" s="3">
        <v>3160</v>
      </c>
      <c r="K12" s="3">
        <v>3146</v>
      </c>
      <c r="L12" s="4">
        <f>IFERROR((J12-K12)/J12,0)</f>
        <v>4.4303797468354432E-3</v>
      </c>
      <c r="M12" s="3">
        <v>3232</v>
      </c>
      <c r="N12" s="3">
        <v>3141</v>
      </c>
      <c r="O12" s="4">
        <f>IFERROR((M12-N12)/M12,0)</f>
        <v>2.8155940594059407E-2</v>
      </c>
      <c r="P12" s="3">
        <v>3202</v>
      </c>
      <c r="Q12" s="3">
        <v>3302</v>
      </c>
      <c r="R12" s="4">
        <f>IFERROR((P12-Q12)/P12,0)</f>
        <v>-3.1230480949406621E-2</v>
      </c>
      <c r="S12" s="3">
        <v>3477</v>
      </c>
      <c r="T12" s="3">
        <v>3522</v>
      </c>
      <c r="U12" s="4">
        <f>IFERROR((S12-T12)/S12,0)</f>
        <v>-1.2942191544434857E-2</v>
      </c>
      <c r="V12" s="3">
        <v>3516</v>
      </c>
      <c r="W12" s="3">
        <v>3447</v>
      </c>
      <c r="X12" s="4">
        <f>IFERROR((V12-W12)/V12,0)</f>
        <v>1.9624573378839591E-2</v>
      </c>
      <c r="Y12" s="3">
        <f>SUM(D12,G12,J12,M12,P12,S12,V12)</f>
        <v>23497</v>
      </c>
      <c r="Z12" s="3">
        <f>SUM(E12,H12,K12,N12,Q12,T12,W12)</f>
        <v>23322</v>
      </c>
      <c r="AA12" s="4">
        <f>IFERROR((Y12-Z12)/Y12,0)</f>
        <v>7.4477592884197984E-3</v>
      </c>
      <c r="AB12" s="3">
        <v>22414</v>
      </c>
      <c r="AC12" s="4">
        <f>IFERROR((Z12-AB12)/AB12,0)</f>
        <v>4.0510395288658872E-2</v>
      </c>
      <c r="AD12" s="6" t="s">
        <v>37</v>
      </c>
    </row>
    <row r="13" spans="1:30">
      <c r="A13" s="2" t="s">
        <v>44</v>
      </c>
      <c r="B13" s="2" t="s">
        <v>38</v>
      </c>
      <c r="C13" s="2" t="s">
        <v>35</v>
      </c>
      <c r="D13" s="3">
        <v>1339</v>
      </c>
      <c r="E13" s="3">
        <v>1253</v>
      </c>
      <c r="F13" s="4">
        <f>IFERROR((D13-E13)/D13,0)</f>
        <v>6.4227035100821506E-2</v>
      </c>
      <c r="G13" s="3">
        <v>1348</v>
      </c>
      <c r="H13" s="3">
        <v>1321</v>
      </c>
      <c r="I13" s="4">
        <f>IFERROR((G13-H13)/G13,0)</f>
        <v>2.0029673590504452E-2</v>
      </c>
      <c r="J13" s="3">
        <v>1229</v>
      </c>
      <c r="K13" s="3">
        <v>1173</v>
      </c>
      <c r="L13" s="4">
        <f>IFERROR((J13-K13)/J13,0)</f>
        <v>4.5565500406834825E-2</v>
      </c>
      <c r="M13" s="3">
        <v>1257</v>
      </c>
      <c r="N13" s="3">
        <v>1175</v>
      </c>
      <c r="O13" s="4">
        <f>IFERROR((M13-N13)/M13,0)</f>
        <v>6.523468575974542E-2</v>
      </c>
      <c r="P13" s="3">
        <v>1245</v>
      </c>
      <c r="Q13" s="3">
        <v>1174</v>
      </c>
      <c r="R13" s="4">
        <f>IFERROR((P13-Q13)/P13,0)</f>
        <v>5.7028112449799197E-2</v>
      </c>
      <c r="S13" s="3">
        <v>1352</v>
      </c>
      <c r="T13" s="3">
        <v>1268</v>
      </c>
      <c r="U13" s="4">
        <f>IFERROR((S13-T13)/S13,0)</f>
        <v>6.2130177514792898E-2</v>
      </c>
      <c r="V13" s="3">
        <v>1367</v>
      </c>
      <c r="W13" s="3">
        <v>1336</v>
      </c>
      <c r="X13" s="4">
        <f>IFERROR((V13-W13)/V13,0)</f>
        <v>2.2677395757132408E-2</v>
      </c>
      <c r="Y13" s="3">
        <f>SUM(D13,G13,J13,M13,P13,S13,V13)</f>
        <v>9137</v>
      </c>
      <c r="Z13" s="3">
        <f>SUM(E13,H13,K13,N13,Q13,T13,W13)</f>
        <v>8700</v>
      </c>
      <c r="AA13" s="4">
        <f>IFERROR((Y13-Z13)/Y13,0)</f>
        <v>4.7827514501477507E-2</v>
      </c>
      <c r="AB13" s="3">
        <v>8642</v>
      </c>
      <c r="AC13" s="4">
        <f>IFERROR((Z13-AB13)/AB13,0)</f>
        <v>6.7114093959731542E-3</v>
      </c>
      <c r="AD13" s="6" t="s">
        <v>37</v>
      </c>
    </row>
    <row r="14" spans="1:30">
      <c r="A14" s="2" t="s">
        <v>44</v>
      </c>
      <c r="B14" s="2" t="s">
        <v>39</v>
      </c>
      <c r="C14" s="2" t="s">
        <v>40</v>
      </c>
      <c r="D14" s="3">
        <v>2200</v>
      </c>
      <c r="E14" s="3">
        <v>2218</v>
      </c>
      <c r="F14" s="4">
        <f>IFERROR((D14-E14)/D14,0)</f>
        <v>-8.1818181818181825E-3</v>
      </c>
      <c r="G14" s="3">
        <v>2215</v>
      </c>
      <c r="H14" s="3">
        <v>2153</v>
      </c>
      <c r="I14" s="4">
        <f>IFERROR((G14-H14)/G14,0)</f>
        <v>2.799097065462754E-2</v>
      </c>
      <c r="J14" s="3">
        <v>2019</v>
      </c>
      <c r="K14" s="3">
        <v>2033</v>
      </c>
      <c r="L14" s="4">
        <f>IFERROR((J14-K14)/J14,0)</f>
        <v>-6.9341258048538877E-3</v>
      </c>
      <c r="M14" s="3">
        <v>2065</v>
      </c>
      <c r="N14" s="3">
        <v>2144</v>
      </c>
      <c r="O14" s="4">
        <f>IFERROR((M14-N14)/M14,0)</f>
        <v>-3.8256658595641646E-2</v>
      </c>
      <c r="P14" s="3">
        <v>2046</v>
      </c>
      <c r="Q14" s="3">
        <v>2108</v>
      </c>
      <c r="R14" s="4">
        <f>IFERROR((P14-Q14)/P14,0)</f>
        <v>-3.0303030303030304E-2</v>
      </c>
      <c r="S14" s="3">
        <v>2222</v>
      </c>
      <c r="T14" s="3">
        <v>2264</v>
      </c>
      <c r="U14" s="4">
        <f>IFERROR((S14-T14)/S14,0)</f>
        <v>-1.8901890189018902E-2</v>
      </c>
      <c r="V14" s="3">
        <v>2246</v>
      </c>
      <c r="W14" s="3">
        <v>2220</v>
      </c>
      <c r="X14" s="4">
        <f>IFERROR((V14-W14)/V14,0)</f>
        <v>1.1576135351736421E-2</v>
      </c>
      <c r="Y14" s="3">
        <f>SUM(D14,G14,J14,M14,P14,S14,V14)</f>
        <v>15013</v>
      </c>
      <c r="Z14" s="3">
        <f>SUM(E14,H14,K14,N14,Q14,T14,W14)</f>
        <v>15140</v>
      </c>
      <c r="AA14" s="4">
        <f>IFERROR((Y14-Z14)/Y14,0)</f>
        <v>-8.459335242789582E-3</v>
      </c>
      <c r="AB14" s="3">
        <v>14213</v>
      </c>
      <c r="AC14" s="4">
        <f>IFERROR((Z14-AB14)/AB14,0)</f>
        <v>6.5221979877576872E-2</v>
      </c>
      <c r="AD14" s="6" t="s">
        <v>37</v>
      </c>
    </row>
    <row r="15" spans="1:30">
      <c r="A15" s="2" t="s">
        <v>44</v>
      </c>
      <c r="B15" s="2" t="s">
        <v>41</v>
      </c>
      <c r="C15" s="2" t="s">
        <v>40</v>
      </c>
      <c r="D15" s="3">
        <v>3061</v>
      </c>
      <c r="E15" s="3">
        <v>3135</v>
      </c>
      <c r="F15" s="4">
        <f>IFERROR((D15-E15)/D15,0)</f>
        <v>-2.4175106174452794E-2</v>
      </c>
      <c r="G15" s="3">
        <v>3082</v>
      </c>
      <c r="H15" s="3">
        <v>3104</v>
      </c>
      <c r="I15" s="4">
        <f>IFERROR((G15-H15)/G15,0)</f>
        <v>-7.138221933809215E-3</v>
      </c>
      <c r="J15" s="3">
        <v>2809</v>
      </c>
      <c r="K15" s="3">
        <v>2878</v>
      </c>
      <c r="L15" s="4">
        <f>IFERROR((J15-K15)/J15,0)</f>
        <v>-2.4563901744393022E-2</v>
      </c>
      <c r="M15" s="3">
        <v>2872</v>
      </c>
      <c r="N15" s="3">
        <v>2852</v>
      </c>
      <c r="O15" s="4">
        <f>IFERROR((M15-N15)/M15,0)</f>
        <v>6.9637883008356544E-3</v>
      </c>
      <c r="P15" s="3">
        <v>2846</v>
      </c>
      <c r="Q15" s="3">
        <v>2805</v>
      </c>
      <c r="R15" s="4">
        <f>IFERROR((P15-Q15)/P15,0)</f>
        <v>1.4406184118060435E-2</v>
      </c>
      <c r="S15" s="3">
        <v>3091</v>
      </c>
      <c r="T15" s="3">
        <v>3174</v>
      </c>
      <c r="U15" s="4">
        <f>IFERROR((S15-T15)/S15,0)</f>
        <v>-2.685215140731155E-2</v>
      </c>
      <c r="V15" s="3">
        <v>3125</v>
      </c>
      <c r="W15" s="3">
        <v>3247</v>
      </c>
      <c r="X15" s="4">
        <f>IFERROR((V15-W15)/V15,0)</f>
        <v>-3.9039999999999998E-2</v>
      </c>
      <c r="Y15" s="3">
        <f>SUM(D15,G15,J15,M15,P15,S15,V15)</f>
        <v>20886</v>
      </c>
      <c r="Z15" s="3">
        <f>SUM(E15,H15,K15,N15,Q15,T15,W15)</f>
        <v>21195</v>
      </c>
      <c r="AA15" s="4">
        <f>IFERROR((Y15-Z15)/Y15,0)</f>
        <v>-1.4794599253088193E-2</v>
      </c>
      <c r="AB15" s="3">
        <v>20306</v>
      </c>
      <c r="AC15" s="4">
        <f>IFERROR((Z15-AB15)/AB15,0)</f>
        <v>4.3780163498473357E-2</v>
      </c>
      <c r="AD15" s="6" t="s">
        <v>37</v>
      </c>
    </row>
    <row r="16" spans="1:30">
      <c r="A16" s="2" t="s">
        <v>44</v>
      </c>
      <c r="B16" s="2" t="s">
        <v>42</v>
      </c>
      <c r="C16" s="2" t="s">
        <v>40</v>
      </c>
      <c r="D16" s="3">
        <v>478</v>
      </c>
      <c r="E16" s="3">
        <v>491</v>
      </c>
      <c r="F16" s="4">
        <f>IFERROR((D16-E16)/D16,0)</f>
        <v>-2.7196652719665274E-2</v>
      </c>
      <c r="G16" s="3">
        <v>482</v>
      </c>
      <c r="H16" s="3">
        <v>493</v>
      </c>
      <c r="I16" s="4">
        <f>IFERROR((G16-H16)/G16,0)</f>
        <v>-2.2821576763485476E-2</v>
      </c>
      <c r="J16" s="3">
        <v>439</v>
      </c>
      <c r="K16" s="3">
        <v>433</v>
      </c>
      <c r="L16" s="4">
        <f>IFERROR((J16-K16)/J16,0)</f>
        <v>1.366742596810934E-2</v>
      </c>
      <c r="M16" s="3">
        <v>449</v>
      </c>
      <c r="N16" s="3">
        <v>452</v>
      </c>
      <c r="O16" s="4">
        <f>IFERROR((M16-N16)/M16,0)</f>
        <v>-6.6815144766146995E-3</v>
      </c>
      <c r="P16" s="3">
        <v>445</v>
      </c>
      <c r="Q16" s="3">
        <v>443</v>
      </c>
      <c r="R16" s="4">
        <f>IFERROR((P16-Q16)/P16,0)</f>
        <v>4.4943820224719105E-3</v>
      </c>
      <c r="S16" s="3">
        <v>483</v>
      </c>
      <c r="T16" s="3">
        <v>469</v>
      </c>
      <c r="U16" s="4">
        <f>IFERROR((S16-T16)/S16,0)</f>
        <v>2.8985507246376812E-2</v>
      </c>
      <c r="V16" s="3">
        <v>488</v>
      </c>
      <c r="W16" s="3">
        <v>474</v>
      </c>
      <c r="X16" s="4">
        <f>IFERROR((V16-W16)/V16,0)</f>
        <v>2.8688524590163935E-2</v>
      </c>
      <c r="Y16" s="3">
        <f>SUM(D16,G16,J16,M16,P16,S16,V16)</f>
        <v>3264</v>
      </c>
      <c r="Z16" s="3">
        <f>SUM(E16,H16,K16,N16,Q16,T16,W16)</f>
        <v>3255</v>
      </c>
      <c r="AA16" s="4">
        <f>IFERROR((Y16-Z16)/Y16,0)</f>
        <v>2.7573529411764708E-3</v>
      </c>
      <c r="AB16" s="3">
        <v>3102</v>
      </c>
      <c r="AC16" s="4">
        <f>IFERROR((Z16-AB16)/AB16,0)</f>
        <v>4.9323017408123788E-2</v>
      </c>
      <c r="AD16" s="6" t="s">
        <v>37</v>
      </c>
    </row>
    <row r="17" spans="1:30">
      <c r="A17" s="2" t="s">
        <v>44</v>
      </c>
      <c r="B17" s="2" t="s">
        <v>43</v>
      </c>
      <c r="C17" s="2" t="s">
        <v>40</v>
      </c>
      <c r="D17" s="3">
        <v>287</v>
      </c>
      <c r="E17" s="3">
        <v>292</v>
      </c>
      <c r="F17" s="4">
        <f>IFERROR((D17-E17)/D17,0)</f>
        <v>-1.7421602787456445E-2</v>
      </c>
      <c r="G17" s="3">
        <v>289</v>
      </c>
      <c r="H17" s="3">
        <v>300</v>
      </c>
      <c r="I17" s="4">
        <f>IFERROR((G17-H17)/G17,0)</f>
        <v>-3.8062283737024222E-2</v>
      </c>
      <c r="J17" s="3">
        <v>263</v>
      </c>
      <c r="K17" s="3">
        <v>263</v>
      </c>
      <c r="L17" s="4">
        <f>IFERROR((J17-K17)/J17,0)</f>
        <v>0</v>
      </c>
      <c r="M17" s="3">
        <v>269</v>
      </c>
      <c r="N17" s="3">
        <v>279</v>
      </c>
      <c r="O17" s="4">
        <f>IFERROR((M17-N17)/M17,0)</f>
        <v>-3.717472118959108E-2</v>
      </c>
      <c r="P17" s="3">
        <v>267</v>
      </c>
      <c r="Q17" s="3">
        <v>277</v>
      </c>
      <c r="R17" s="4">
        <f>IFERROR((P17-Q17)/P17,0)</f>
        <v>-3.7453183520599252E-2</v>
      </c>
      <c r="S17" s="3">
        <v>290</v>
      </c>
      <c r="T17" s="3">
        <v>301</v>
      </c>
      <c r="U17" s="4">
        <f>IFERROR((S17-T17)/S17,0)</f>
        <v>-3.793103448275862E-2</v>
      </c>
      <c r="V17" s="3">
        <v>293</v>
      </c>
      <c r="W17" s="3">
        <v>292</v>
      </c>
      <c r="X17" s="4">
        <f>IFERROR((V17-W17)/V17,0)</f>
        <v>3.4129692832764505E-3</v>
      </c>
      <c r="Y17" s="3">
        <f>SUM(D17,G17,J17,M17,P17,S17,V17)</f>
        <v>1958</v>
      </c>
      <c r="Z17" s="3">
        <f>SUM(E17,H17,K17,N17,Q17,T17,W17)</f>
        <v>2004</v>
      </c>
      <c r="AA17" s="4">
        <f>IFERROR((Y17-Z17)/Y17,0)</f>
        <v>-2.3493360572012258E-2</v>
      </c>
      <c r="AB17" s="3">
        <v>1858</v>
      </c>
      <c r="AC17" s="4">
        <f>IFERROR((Z17-AB17)/AB17,0)</f>
        <v>7.8579117330462869E-2</v>
      </c>
      <c r="AD17" s="5" t="s">
        <v>33</v>
      </c>
    </row>
    <row r="18" spans="1:30">
      <c r="A18" s="2" t="s">
        <v>45</v>
      </c>
      <c r="B18" s="2" t="s">
        <v>31</v>
      </c>
      <c r="C18" s="2" t="s">
        <v>32</v>
      </c>
      <c r="D18" s="3">
        <v>7700</v>
      </c>
      <c r="E18" s="3">
        <v>7498</v>
      </c>
      <c r="F18" s="4">
        <f>IFERROR((E18-D18)/D18,0)</f>
        <v>-2.6233766233766234E-2</v>
      </c>
      <c r="G18" s="3">
        <v>6300</v>
      </c>
      <c r="H18" s="3">
        <v>6138</v>
      </c>
      <c r="I18" s="4">
        <f>IFERROR((H18-G18)/G18,0)</f>
        <v>-2.5714285714285714E-2</v>
      </c>
      <c r="J18" s="3">
        <v>5600</v>
      </c>
      <c r="K18" s="3">
        <v>5621</v>
      </c>
      <c r="L18" s="4">
        <f>IFERROR((K18-J18)/J18,0)</f>
        <v>3.7499999999999999E-3</v>
      </c>
      <c r="M18" s="3">
        <v>7700</v>
      </c>
      <c r="N18" s="3">
        <v>7877</v>
      </c>
      <c r="O18" s="4">
        <f>IFERROR((N18-M18)/M18,0)</f>
        <v>2.2987012987012986E-2</v>
      </c>
      <c r="P18" s="3">
        <v>13300</v>
      </c>
      <c r="Q18" s="3">
        <v>13550</v>
      </c>
      <c r="R18" s="4">
        <f>IFERROR((Q18-P18)/P18,0)</f>
        <v>1.8796992481203006E-2</v>
      </c>
      <c r="S18" s="3">
        <v>20300</v>
      </c>
      <c r="T18" s="3">
        <v>17441</v>
      </c>
      <c r="U18" s="4">
        <f>IFERROR((T18-S18)/S18,0)</f>
        <v>-0.14083743842364532</v>
      </c>
      <c r="V18" s="3">
        <v>23100</v>
      </c>
      <c r="W18" s="3">
        <v>19060</v>
      </c>
      <c r="X18" s="4">
        <f>IFERROR((W18-V18)/V18,0)</f>
        <v>-0.1748917748917749</v>
      </c>
      <c r="Y18" s="3">
        <f>SUM(D18,G18,J18,M18,P18,S18,V18)</f>
        <v>84000</v>
      </c>
      <c r="Z18" s="3">
        <f>SUM(E18,H18,K18,N18,Q18,T18,W18)</f>
        <v>77185</v>
      </c>
      <c r="AA18" s="4">
        <f>IFERROR((Z18-Y18)/Y18,0)</f>
        <v>-8.1130952380952387E-2</v>
      </c>
      <c r="AB18" s="3">
        <v>83969</v>
      </c>
      <c r="AC18" s="4">
        <f>IFERROR((Z18-AB18)/AB18,0)</f>
        <v>-8.0791720754087817E-2</v>
      </c>
      <c r="AD18" s="7" t="s">
        <v>46</v>
      </c>
    </row>
    <row r="19" spans="1:30">
      <c r="A19" s="2" t="s">
        <v>45</v>
      </c>
      <c r="B19" s="2" t="s">
        <v>34</v>
      </c>
      <c r="C19" s="2" t="s">
        <v>35</v>
      </c>
      <c r="D19" s="3">
        <v>2079</v>
      </c>
      <c r="E19" s="3">
        <v>2202</v>
      </c>
      <c r="F19" s="4">
        <f>IFERROR((D19-E19)/D19,0)</f>
        <v>-5.916305916305916E-2</v>
      </c>
      <c r="G19" s="3">
        <v>1701</v>
      </c>
      <c r="H19" s="3">
        <v>1776</v>
      </c>
      <c r="I19" s="4">
        <f>IFERROR((G19-H19)/G19,0)</f>
        <v>-4.4091710758377423E-2</v>
      </c>
      <c r="J19" s="3">
        <v>1512</v>
      </c>
      <c r="K19" s="3">
        <v>1602</v>
      </c>
      <c r="L19" s="4">
        <f>IFERROR((J19-K19)/J19,0)</f>
        <v>-5.9523809523809521E-2</v>
      </c>
      <c r="M19" s="3">
        <v>2079</v>
      </c>
      <c r="N19" s="3">
        <v>2204</v>
      </c>
      <c r="O19" s="4">
        <f>IFERROR((M19-N19)/M19,0)</f>
        <v>-6.0125060125060123E-2</v>
      </c>
      <c r="P19" s="3">
        <v>3591</v>
      </c>
      <c r="Q19" s="3">
        <v>3734</v>
      </c>
      <c r="R19" s="4">
        <f>IFERROR((P19-Q19)/P19,0)</f>
        <v>-3.9821776663881925E-2</v>
      </c>
      <c r="S19" s="3">
        <v>5481</v>
      </c>
      <c r="T19" s="3">
        <v>5850</v>
      </c>
      <c r="U19" s="4">
        <f>IFERROR((S19-T19)/S19,0)</f>
        <v>-6.7323481116584566E-2</v>
      </c>
      <c r="V19" s="3">
        <v>6237</v>
      </c>
      <c r="W19" s="3">
        <v>6415</v>
      </c>
      <c r="X19" s="4">
        <f>IFERROR((V19-W19)/V19,0)</f>
        <v>-2.8539361872695207E-2</v>
      </c>
      <c r="Y19" s="3">
        <f>SUM(D19,G19,J19,M19,P19,S19,V19)</f>
        <v>22680</v>
      </c>
      <c r="Z19" s="3">
        <f>SUM(E19,H19,K19,N19,Q19,T19,W19)</f>
        <v>23783</v>
      </c>
      <c r="AA19" s="4">
        <f>IFERROR((Y19-Z19)/Y19,0)</f>
        <v>-4.8633156966490301E-2</v>
      </c>
      <c r="AB19" s="3">
        <v>21946</v>
      </c>
      <c r="AC19" s="4">
        <f>IFERROR((Z19-AB19)/AB19,0)</f>
        <v>8.3705458853549616E-2</v>
      </c>
      <c r="AD19" s="5" t="s">
        <v>33</v>
      </c>
    </row>
    <row r="20" spans="1:30">
      <c r="A20" s="2" t="s">
        <v>45</v>
      </c>
      <c r="B20" s="2" t="s">
        <v>36</v>
      </c>
      <c r="C20" s="2" t="s">
        <v>35</v>
      </c>
      <c r="D20" s="3">
        <v>1386</v>
      </c>
      <c r="E20" s="3">
        <v>1359</v>
      </c>
      <c r="F20" s="4">
        <f>IFERROR((D20-E20)/D20,0)</f>
        <v>1.948051948051948E-2</v>
      </c>
      <c r="G20" s="3">
        <v>1134</v>
      </c>
      <c r="H20" s="3">
        <v>1172</v>
      </c>
      <c r="I20" s="4">
        <f>IFERROR((G20-H20)/G20,0)</f>
        <v>-3.3509700176366841E-2</v>
      </c>
      <c r="J20" s="3">
        <v>1008</v>
      </c>
      <c r="K20" s="3">
        <v>1035</v>
      </c>
      <c r="L20" s="4">
        <f>IFERROR((J20-K20)/J20,0)</f>
        <v>-2.6785714285714284E-2</v>
      </c>
      <c r="M20" s="3">
        <v>1386</v>
      </c>
      <c r="N20" s="3">
        <v>1359</v>
      </c>
      <c r="O20" s="4">
        <f>IFERROR((M20-N20)/M20,0)</f>
        <v>1.948051948051948E-2</v>
      </c>
      <c r="P20" s="3">
        <v>2394</v>
      </c>
      <c r="Q20" s="3">
        <v>2461</v>
      </c>
      <c r="R20" s="4">
        <f>IFERROR((P20-Q20)/P20,0)</f>
        <v>-2.7986633249791143E-2</v>
      </c>
      <c r="S20" s="3">
        <v>3654</v>
      </c>
      <c r="T20" s="3">
        <v>3795</v>
      </c>
      <c r="U20" s="4">
        <f>IFERROR((S20-T20)/S20,0)</f>
        <v>-3.858784893267652E-2</v>
      </c>
      <c r="V20" s="3">
        <v>4158</v>
      </c>
      <c r="W20" s="3">
        <v>4225</v>
      </c>
      <c r="X20" s="4">
        <f>IFERROR((V20-W20)/V20,0)</f>
        <v>-1.6113516113516115E-2</v>
      </c>
      <c r="Y20" s="3">
        <f>SUM(D20,G20,J20,M20,P20,S20,V20)</f>
        <v>15120</v>
      </c>
      <c r="Z20" s="3">
        <f>SUM(E20,H20,K20,N20,Q20,T20,W20)</f>
        <v>15406</v>
      </c>
      <c r="AA20" s="4">
        <f>IFERROR((Y20-Z20)/Y20,0)</f>
        <v>-1.8915343915343916E-2</v>
      </c>
      <c r="AB20" s="3">
        <v>14833</v>
      </c>
      <c r="AC20" s="4">
        <f>IFERROR((Z20-AB20)/AB20,0)</f>
        <v>3.8630081574866852E-2</v>
      </c>
      <c r="AD20" s="6" t="s">
        <v>37</v>
      </c>
    </row>
    <row r="21" spans="1:30">
      <c r="A21" s="2" t="s">
        <v>45</v>
      </c>
      <c r="B21" s="2" t="s">
        <v>38</v>
      </c>
      <c r="C21" s="2" t="s">
        <v>35</v>
      </c>
      <c r="D21" s="3">
        <v>539</v>
      </c>
      <c r="E21" s="3">
        <v>505</v>
      </c>
      <c r="F21" s="4">
        <f>IFERROR((D21-E21)/D21,0)</f>
        <v>6.3079777365491654E-2</v>
      </c>
      <c r="G21" s="3">
        <v>441</v>
      </c>
      <c r="H21" s="3">
        <v>432</v>
      </c>
      <c r="I21" s="4">
        <f>IFERROR((G21-H21)/G21,0)</f>
        <v>2.0408163265306121E-2</v>
      </c>
      <c r="J21" s="3">
        <v>392</v>
      </c>
      <c r="K21" s="3">
        <v>375</v>
      </c>
      <c r="L21" s="4">
        <f>IFERROR((J21-K21)/J21,0)</f>
        <v>4.336734693877551E-2</v>
      </c>
      <c r="M21" s="3">
        <v>539</v>
      </c>
      <c r="N21" s="3">
        <v>513</v>
      </c>
      <c r="O21" s="4">
        <f>IFERROR((M21-N21)/M21,0)</f>
        <v>4.8237476808905382E-2</v>
      </c>
      <c r="P21" s="3">
        <v>931</v>
      </c>
      <c r="Q21" s="3">
        <v>904</v>
      </c>
      <c r="R21" s="4">
        <f>IFERROR((P21-Q21)/P21,0)</f>
        <v>2.9001074113856069E-2</v>
      </c>
      <c r="S21" s="3">
        <v>1421</v>
      </c>
      <c r="T21" s="3">
        <v>1339</v>
      </c>
      <c r="U21" s="4">
        <f>IFERROR((S21-T21)/S21,0)</f>
        <v>5.7705840957072485E-2</v>
      </c>
      <c r="V21" s="3">
        <v>1617</v>
      </c>
      <c r="W21" s="3">
        <v>1523</v>
      </c>
      <c r="X21" s="4">
        <f>IFERROR((V21-W21)/V21,0)</f>
        <v>5.8132343846629561E-2</v>
      </c>
      <c r="Y21" s="3">
        <f>SUM(D21,G21,J21,M21,P21,S21,V21)</f>
        <v>5880</v>
      </c>
      <c r="Z21" s="3">
        <f>SUM(E21,H21,K21,N21,Q21,T21,W21)</f>
        <v>5591</v>
      </c>
      <c r="AA21" s="4">
        <f>IFERROR((Y21-Z21)/Y21,0)</f>
        <v>4.914965986394558E-2</v>
      </c>
      <c r="AB21" s="3">
        <v>5852</v>
      </c>
      <c r="AC21" s="4">
        <f>IFERROR((Z21-AB21)/AB21,0)</f>
        <v>-4.4600136705399862E-2</v>
      </c>
      <c r="AD21" s="6" t="s">
        <v>37</v>
      </c>
    </row>
    <row r="22" spans="1:30">
      <c r="A22" s="2" t="s">
        <v>45</v>
      </c>
      <c r="B22" s="2" t="s">
        <v>39</v>
      </c>
      <c r="C22" s="2" t="s">
        <v>40</v>
      </c>
      <c r="D22" s="3">
        <v>886</v>
      </c>
      <c r="E22" s="3">
        <v>876</v>
      </c>
      <c r="F22" s="4">
        <f>IFERROR((D22-E22)/D22,0)</f>
        <v>1.1286681715575621E-2</v>
      </c>
      <c r="G22" s="3">
        <v>724</v>
      </c>
      <c r="H22" s="3">
        <v>724</v>
      </c>
      <c r="I22" s="4">
        <f>IFERROR((G22-H22)/G22,0)</f>
        <v>0</v>
      </c>
      <c r="J22" s="3">
        <v>644</v>
      </c>
      <c r="K22" s="3">
        <v>631</v>
      </c>
      <c r="L22" s="4">
        <f>IFERROR((J22-K22)/J22,0)</f>
        <v>2.0186335403726708E-2</v>
      </c>
      <c r="M22" s="3">
        <v>886</v>
      </c>
      <c r="N22" s="3">
        <v>916</v>
      </c>
      <c r="O22" s="4">
        <f>IFERROR((M22-N22)/M22,0)</f>
        <v>-3.3860045146726865E-2</v>
      </c>
      <c r="P22" s="3">
        <v>1530</v>
      </c>
      <c r="Q22" s="3">
        <v>1522</v>
      </c>
      <c r="R22" s="4">
        <f>IFERROR((P22-Q22)/P22,0)</f>
        <v>5.2287581699346402E-3</v>
      </c>
      <c r="S22" s="3">
        <v>2334</v>
      </c>
      <c r="T22" s="3">
        <v>2890</v>
      </c>
      <c r="U22" s="4">
        <f>IFERROR((S22-T22)/S22,0)</f>
        <v>-0.23821765209940018</v>
      </c>
      <c r="V22" s="3">
        <v>2656</v>
      </c>
      <c r="W22" s="3">
        <v>3246</v>
      </c>
      <c r="X22" s="4">
        <f>IFERROR((V22-W22)/V22,0)</f>
        <v>-0.22213855421686746</v>
      </c>
      <c r="Y22" s="3">
        <f>SUM(D22,G22,J22,M22,P22,S22,V22)</f>
        <v>9660</v>
      </c>
      <c r="Z22" s="3">
        <f>SUM(E22,H22,K22,N22,Q22,T22,W22)</f>
        <v>10805</v>
      </c>
      <c r="AA22" s="4">
        <f>IFERROR((Y22-Z22)/Y22,0)</f>
        <v>-0.11853002070393374</v>
      </c>
      <c r="AB22" s="3">
        <v>9806</v>
      </c>
      <c r="AC22" s="4">
        <f>IFERROR((Z22-AB22)/AB22,0)</f>
        <v>0.10187640220273302</v>
      </c>
      <c r="AD22" s="7" t="s">
        <v>46</v>
      </c>
    </row>
    <row r="23" spans="1:30">
      <c r="A23" s="2" t="s">
        <v>45</v>
      </c>
      <c r="B23" s="2" t="s">
        <v>41</v>
      </c>
      <c r="C23" s="2" t="s">
        <v>40</v>
      </c>
      <c r="D23" s="3">
        <v>1232</v>
      </c>
      <c r="E23" s="3">
        <v>1238</v>
      </c>
      <c r="F23" s="4">
        <f>IFERROR((D23-E23)/D23,0)</f>
        <v>-4.87012987012987E-3</v>
      </c>
      <c r="G23" s="3">
        <v>1008</v>
      </c>
      <c r="H23" s="3">
        <v>1015</v>
      </c>
      <c r="I23" s="4">
        <f>IFERROR((G23-H23)/G23,0)</f>
        <v>-6.9444444444444441E-3</v>
      </c>
      <c r="J23" s="3">
        <v>896</v>
      </c>
      <c r="K23" s="3">
        <v>902</v>
      </c>
      <c r="L23" s="4">
        <f>IFERROR((J23-K23)/J23,0)</f>
        <v>-6.6964285714285711E-3</v>
      </c>
      <c r="M23" s="3">
        <v>1232</v>
      </c>
      <c r="N23" s="3">
        <v>1197</v>
      </c>
      <c r="O23" s="4">
        <f>IFERROR((M23-N23)/M23,0)</f>
        <v>2.8409090909090908E-2</v>
      </c>
      <c r="P23" s="3">
        <v>2128</v>
      </c>
      <c r="Q23" s="3">
        <v>2130</v>
      </c>
      <c r="R23" s="4">
        <f>IFERROR((P23-Q23)/P23,0)</f>
        <v>-9.3984962406015032E-4</v>
      </c>
      <c r="S23" s="3">
        <v>3248</v>
      </c>
      <c r="T23" s="3">
        <v>3192</v>
      </c>
      <c r="U23" s="4">
        <f>IFERROR((S23-T23)/S23,0)</f>
        <v>1.7241379310344827E-2</v>
      </c>
      <c r="V23" s="3">
        <v>3696</v>
      </c>
      <c r="W23" s="3">
        <v>3586</v>
      </c>
      <c r="X23" s="4">
        <f>IFERROR((V23-W23)/V23,0)</f>
        <v>2.976190476190476E-2</v>
      </c>
      <c r="Y23" s="3">
        <f>SUM(D23,G23,J23,M23,P23,S23,V23)</f>
        <v>13440</v>
      </c>
      <c r="Z23" s="3">
        <f>SUM(E23,H23,K23,N23,Q23,T23,W23)</f>
        <v>13260</v>
      </c>
      <c r="AA23" s="4">
        <f>IFERROR((Y23-Z23)/Y23,0)</f>
        <v>1.3392857142857142E-2</v>
      </c>
      <c r="AB23" s="3">
        <v>13547</v>
      </c>
      <c r="AC23" s="4">
        <f>IFERROR((Z23-AB23)/AB23,0)</f>
        <v>-2.1185502325238061E-2</v>
      </c>
      <c r="AD23" s="6" t="s">
        <v>37</v>
      </c>
    </row>
    <row r="24" spans="1:30">
      <c r="A24" s="2" t="s">
        <v>45</v>
      </c>
      <c r="B24" s="2" t="s">
        <v>42</v>
      </c>
      <c r="C24" s="2" t="s">
        <v>40</v>
      </c>
      <c r="D24" s="3">
        <v>192</v>
      </c>
      <c r="E24" s="3">
        <v>189</v>
      </c>
      <c r="F24" s="4">
        <f>IFERROR((D24-E24)/D24,0)</f>
        <v>1.5625E-2</v>
      </c>
      <c r="G24" s="3">
        <v>158</v>
      </c>
      <c r="H24" s="3">
        <v>158</v>
      </c>
      <c r="I24" s="4">
        <f>IFERROR((G24-H24)/G24,0)</f>
        <v>0</v>
      </c>
      <c r="J24" s="3">
        <v>140</v>
      </c>
      <c r="K24" s="3">
        <v>143</v>
      </c>
      <c r="L24" s="4">
        <f>IFERROR((J24-K24)/J24,0)</f>
        <v>-2.1428571428571429E-2</v>
      </c>
      <c r="M24" s="3">
        <v>192</v>
      </c>
      <c r="N24" s="3">
        <v>194</v>
      </c>
      <c r="O24" s="4">
        <f>IFERROR((M24-N24)/M24,0)</f>
        <v>-1.0416666666666666E-2</v>
      </c>
      <c r="P24" s="3">
        <v>332</v>
      </c>
      <c r="Q24" s="3">
        <v>330</v>
      </c>
      <c r="R24" s="4">
        <f>IFERROR((P24-Q24)/P24,0)</f>
        <v>6.024096385542169E-3</v>
      </c>
      <c r="S24" s="3">
        <v>508</v>
      </c>
      <c r="T24" s="3">
        <v>511</v>
      </c>
      <c r="U24" s="4">
        <f>IFERROR((S24-T24)/S24,0)</f>
        <v>-5.905511811023622E-3</v>
      </c>
      <c r="V24" s="3">
        <v>578</v>
      </c>
      <c r="W24" s="3">
        <v>583</v>
      </c>
      <c r="X24" s="4">
        <f>IFERROR((V24-W24)/V24,0)</f>
        <v>-8.6505190311418692E-3</v>
      </c>
      <c r="Y24" s="3">
        <f>SUM(D24,G24,J24,M24,P24,S24,V24)</f>
        <v>2100</v>
      </c>
      <c r="Z24" s="3">
        <f>SUM(E24,H24,K24,N24,Q24,T24,W24)</f>
        <v>2108</v>
      </c>
      <c r="AA24" s="4">
        <f>IFERROR((Y24-Z24)/Y24,0)</f>
        <v>-3.8095238095238095E-3</v>
      </c>
      <c r="AB24" s="3">
        <v>2115</v>
      </c>
      <c r="AC24" s="4">
        <f>IFERROR((Z24-AB24)/AB24,0)</f>
        <v>-3.3096926713947991E-3</v>
      </c>
      <c r="AD24" s="6" t="s">
        <v>37</v>
      </c>
    </row>
    <row r="25" spans="1:30">
      <c r="A25" s="2" t="s">
        <v>45</v>
      </c>
      <c r="B25" s="2" t="s">
        <v>43</v>
      </c>
      <c r="C25" s="2" t="s">
        <v>40</v>
      </c>
      <c r="D25" s="3">
        <v>116</v>
      </c>
      <c r="E25" s="3">
        <v>113</v>
      </c>
      <c r="F25" s="4">
        <f>IFERROR((D25-E25)/D25,0)</f>
        <v>2.5862068965517241E-2</v>
      </c>
      <c r="G25" s="3">
        <v>94</v>
      </c>
      <c r="H25" s="3">
        <v>95</v>
      </c>
      <c r="I25" s="4">
        <f>IFERROR((G25-H25)/G25,0)</f>
        <v>-1.0638297872340425E-2</v>
      </c>
      <c r="J25" s="3">
        <v>84</v>
      </c>
      <c r="K25" s="3">
        <v>83</v>
      </c>
      <c r="L25" s="4">
        <f>IFERROR((J25-K25)/J25,0)</f>
        <v>1.1904761904761904E-2</v>
      </c>
      <c r="M25" s="3">
        <v>116</v>
      </c>
      <c r="N25" s="3">
        <v>115</v>
      </c>
      <c r="O25" s="4">
        <f>IFERROR((M25-N25)/M25,0)</f>
        <v>8.6206896551724137E-3</v>
      </c>
      <c r="P25" s="3">
        <v>200</v>
      </c>
      <c r="Q25" s="3">
        <v>205</v>
      </c>
      <c r="R25" s="4">
        <f>IFERROR((P25-Q25)/P25,0)</f>
        <v>-2.5000000000000001E-2</v>
      </c>
      <c r="S25" s="3">
        <v>304</v>
      </c>
      <c r="T25" s="3">
        <v>306</v>
      </c>
      <c r="U25" s="4">
        <f>IFERROR((S25-T25)/S25,0)</f>
        <v>-6.5789473684210523E-3</v>
      </c>
      <c r="V25" s="3">
        <v>346</v>
      </c>
      <c r="W25" s="3">
        <v>349</v>
      </c>
      <c r="X25" s="4">
        <f>IFERROR((V25-W25)/V25,0)</f>
        <v>-8.670520231213872E-3</v>
      </c>
      <c r="Y25" s="3">
        <f>SUM(D25,G25,J25,M25,P25,S25,V25)</f>
        <v>1260</v>
      </c>
      <c r="Z25" s="3">
        <f>SUM(E25,H25,K25,N25,Q25,T25,W25)</f>
        <v>1266</v>
      </c>
      <c r="AA25" s="4">
        <f>IFERROR((Y25-Z25)/Y25,0)</f>
        <v>-4.7619047619047623E-3</v>
      </c>
      <c r="AB25" s="3">
        <v>1267</v>
      </c>
      <c r="AC25" s="4">
        <f>IFERROR((Z25-AB25)/AB25,0)</f>
        <v>-7.8926598263614838E-4</v>
      </c>
      <c r="AD25" s="6" t="s">
        <v>37</v>
      </c>
    </row>
    <row r="26" spans="1:30">
      <c r="A26" s="2" t="s">
        <v>47</v>
      </c>
      <c r="B26" s="2" t="s">
        <v>31</v>
      </c>
      <c r="C26" s="2" t="s">
        <v>32</v>
      </c>
      <c r="D26" s="3">
        <v>5225</v>
      </c>
      <c r="E26" s="3">
        <v>5312</v>
      </c>
      <c r="F26" s="4">
        <f>IFERROR((E26-D26)/D26,0)</f>
        <v>1.6650717703349284E-2</v>
      </c>
      <c r="G26" s="3">
        <v>4275</v>
      </c>
      <c r="H26" s="3">
        <v>4362</v>
      </c>
      <c r="I26" s="4">
        <f>IFERROR((H26-G26)/G26,0)</f>
        <v>2.0350877192982456E-2</v>
      </c>
      <c r="J26" s="3">
        <v>3800</v>
      </c>
      <c r="K26" s="3">
        <v>3920</v>
      </c>
      <c r="L26" s="4">
        <f>IFERROR((K26-J26)/J26,0)</f>
        <v>3.1578947368421054E-2</v>
      </c>
      <c r="M26" s="3">
        <v>5225</v>
      </c>
      <c r="N26" s="3">
        <v>5340</v>
      </c>
      <c r="O26" s="4">
        <f>IFERROR((N26-M26)/M26,0)</f>
        <v>2.200956937799043E-2</v>
      </c>
      <c r="P26" s="3">
        <v>9025</v>
      </c>
      <c r="Q26" s="3">
        <v>9445</v>
      </c>
      <c r="R26" s="4">
        <f>IFERROR((Q26-P26)/P26,0)</f>
        <v>4.6537396121883658E-2</v>
      </c>
      <c r="S26" s="3">
        <v>13775</v>
      </c>
      <c r="T26" s="3">
        <v>14362</v>
      </c>
      <c r="U26" s="4">
        <f>IFERROR((T26-S26)/S26,0)</f>
        <v>4.2613430127041739E-2</v>
      </c>
      <c r="V26" s="3">
        <v>15675</v>
      </c>
      <c r="W26" s="3">
        <v>15762</v>
      </c>
      <c r="X26" s="4">
        <f>IFERROR((W26-V26)/V26,0)</f>
        <v>5.550239234449761E-3</v>
      </c>
      <c r="Y26" s="3">
        <f>SUM(D26,G26,J26,M26,P26,S26,V26)</f>
        <v>57000</v>
      </c>
      <c r="Z26" s="3">
        <f>SUM(E26,H26,K26,N26,Q26,T26,W26)</f>
        <v>58503</v>
      </c>
      <c r="AA26" s="4">
        <f>IFERROR((Z26-Y26)/Y26,0)</f>
        <v>2.6368421052631579E-2</v>
      </c>
      <c r="AB26" s="3">
        <v>55731</v>
      </c>
      <c r="AC26" s="4">
        <f>IFERROR((Z26-AB26)/AB26,0)</f>
        <v>4.9738924476503202E-2</v>
      </c>
      <c r="AD26" s="6" t="s">
        <v>37</v>
      </c>
    </row>
    <row r="27" spans="1:30">
      <c r="A27" s="2" t="s">
        <v>47</v>
      </c>
      <c r="B27" s="2" t="s">
        <v>34</v>
      </c>
      <c r="C27" s="2" t="s">
        <v>35</v>
      </c>
      <c r="D27" s="3">
        <v>1411</v>
      </c>
      <c r="E27" s="3">
        <v>1449</v>
      </c>
      <c r="F27" s="4">
        <f>IFERROR((D27-E27)/D27,0)</f>
        <v>-2.6931254429482635E-2</v>
      </c>
      <c r="G27" s="3">
        <v>1154</v>
      </c>
      <c r="H27" s="3">
        <v>1203</v>
      </c>
      <c r="I27" s="4">
        <f>IFERROR((G27-H27)/G27,0)</f>
        <v>-4.2461005199306762E-2</v>
      </c>
      <c r="J27" s="3">
        <v>1026</v>
      </c>
      <c r="K27" s="3">
        <v>1059</v>
      </c>
      <c r="L27" s="4">
        <f>IFERROR((J27-K27)/J27,0)</f>
        <v>-3.2163742690058478E-2</v>
      </c>
      <c r="M27" s="3">
        <v>1411</v>
      </c>
      <c r="N27" s="3">
        <v>1486</v>
      </c>
      <c r="O27" s="4">
        <f>IFERROR((M27-N27)/M27,0)</f>
        <v>-5.315379163713678E-2</v>
      </c>
      <c r="P27" s="3">
        <v>2437</v>
      </c>
      <c r="Q27" s="3">
        <v>2595</v>
      </c>
      <c r="R27" s="4">
        <f>IFERROR((P27-Q27)/P27,0)</f>
        <v>-6.4833812064013133E-2</v>
      </c>
      <c r="S27" s="3">
        <v>3719</v>
      </c>
      <c r="T27" s="3">
        <v>3927</v>
      </c>
      <c r="U27" s="4">
        <f>IFERROR((S27-T27)/S27,0)</f>
        <v>-5.5929013175584838E-2</v>
      </c>
      <c r="V27" s="3">
        <v>4232</v>
      </c>
      <c r="W27" s="3">
        <v>4347</v>
      </c>
      <c r="X27" s="4">
        <f>IFERROR((V27-W27)/V27,0)</f>
        <v>-2.717391304347826E-2</v>
      </c>
      <c r="Y27" s="3">
        <f>SUM(D27,G27,J27,M27,P27,S27,V27)</f>
        <v>15390</v>
      </c>
      <c r="Z27" s="3">
        <f>SUM(E27,H27,K27,N27,Q27,T27,W27)</f>
        <v>16066</v>
      </c>
      <c r="AA27" s="4">
        <f>IFERROR((Y27-Z27)/Y27,0)</f>
        <v>-4.3924626380766732E-2</v>
      </c>
      <c r="AB27" s="3">
        <v>15062</v>
      </c>
      <c r="AC27" s="4">
        <f>IFERROR((Z27-AB27)/AB27,0)</f>
        <v>6.6657814367281895E-2</v>
      </c>
      <c r="AD27" s="5" t="s">
        <v>33</v>
      </c>
    </row>
    <row r="28" spans="1:30">
      <c r="A28" s="2" t="s">
        <v>47</v>
      </c>
      <c r="B28" s="2" t="s">
        <v>36</v>
      </c>
      <c r="C28" s="2" t="s">
        <v>35</v>
      </c>
      <c r="D28" s="3">
        <v>940</v>
      </c>
      <c r="E28" s="3">
        <v>926</v>
      </c>
      <c r="F28" s="4">
        <f>IFERROR((D28-E28)/D28,0)</f>
        <v>1.4893617021276596E-2</v>
      </c>
      <c r="G28" s="3">
        <v>770</v>
      </c>
      <c r="H28" s="3">
        <v>798</v>
      </c>
      <c r="I28" s="4">
        <f>IFERROR((G28-H28)/G28,0)</f>
        <v>-3.6363636363636362E-2</v>
      </c>
      <c r="J28" s="3">
        <v>684</v>
      </c>
      <c r="K28" s="3">
        <v>683</v>
      </c>
      <c r="L28" s="4">
        <f>IFERROR((J28-K28)/J28,0)</f>
        <v>1.4619883040935672E-3</v>
      </c>
      <c r="M28" s="3">
        <v>940</v>
      </c>
      <c r="N28" s="3">
        <v>944</v>
      </c>
      <c r="O28" s="4">
        <f>IFERROR((M28-N28)/M28,0)</f>
        <v>-4.2553191489361703E-3</v>
      </c>
      <c r="P28" s="3">
        <v>1624</v>
      </c>
      <c r="Q28" s="3">
        <v>1688</v>
      </c>
      <c r="R28" s="4">
        <f>IFERROR((P28-Q28)/P28,0)</f>
        <v>-3.9408866995073892E-2</v>
      </c>
      <c r="S28" s="3">
        <v>2480</v>
      </c>
      <c r="T28" s="3">
        <v>2550</v>
      </c>
      <c r="U28" s="4">
        <f>IFERROR((S28-T28)/S28,0)</f>
        <v>-2.8225806451612902E-2</v>
      </c>
      <c r="V28" s="3">
        <v>2822</v>
      </c>
      <c r="W28" s="3">
        <v>2769</v>
      </c>
      <c r="X28" s="4">
        <f>IFERROR((V28-W28)/V28,0)</f>
        <v>1.8781006378454996E-2</v>
      </c>
      <c r="Y28" s="3">
        <f>SUM(D28,G28,J28,M28,P28,S28,V28)</f>
        <v>10260</v>
      </c>
      <c r="Z28" s="3">
        <f>SUM(E28,H28,K28,N28,Q28,T28,W28)</f>
        <v>10358</v>
      </c>
      <c r="AA28" s="4">
        <f>IFERROR((Y28-Z28)/Y28,0)</f>
        <v>-9.5516569200779725E-3</v>
      </c>
      <c r="AB28" s="3">
        <v>9856</v>
      </c>
      <c r="AC28" s="4">
        <f>IFERROR((Z28-AB28)/AB28,0)</f>
        <v>5.093344155844156E-2</v>
      </c>
      <c r="AD28" s="6" t="s">
        <v>37</v>
      </c>
    </row>
    <row r="29" spans="1:30">
      <c r="A29" s="2" t="s">
        <v>47</v>
      </c>
      <c r="B29" s="2" t="s">
        <v>38</v>
      </c>
      <c r="C29" s="2" t="s">
        <v>35</v>
      </c>
      <c r="D29" s="3">
        <v>366</v>
      </c>
      <c r="E29" s="3">
        <v>344</v>
      </c>
      <c r="F29" s="4">
        <f>IFERROR((D29-E29)/D29,0)</f>
        <v>6.0109289617486336E-2</v>
      </c>
      <c r="G29" s="3">
        <v>299</v>
      </c>
      <c r="H29" s="3">
        <v>289</v>
      </c>
      <c r="I29" s="4">
        <f>IFERROR((G29-H29)/G29,0)</f>
        <v>3.3444816053511704E-2</v>
      </c>
      <c r="J29" s="3">
        <v>266</v>
      </c>
      <c r="K29" s="3">
        <v>255</v>
      </c>
      <c r="L29" s="4">
        <f>IFERROR((J29-K29)/J29,0)</f>
        <v>4.1353383458646614E-2</v>
      </c>
      <c r="M29" s="3">
        <v>366</v>
      </c>
      <c r="N29" s="3">
        <v>341</v>
      </c>
      <c r="O29" s="4">
        <f>IFERROR((M29-N29)/M29,0)</f>
        <v>6.8306010928961755E-2</v>
      </c>
      <c r="P29" s="3">
        <v>632</v>
      </c>
      <c r="Q29" s="3">
        <v>607</v>
      </c>
      <c r="R29" s="4">
        <f>IFERROR((P29-Q29)/P29,0)</f>
        <v>3.9556962025316458E-2</v>
      </c>
      <c r="S29" s="3">
        <v>964</v>
      </c>
      <c r="T29" s="3">
        <v>900</v>
      </c>
      <c r="U29" s="4">
        <f>IFERROR((S29-T29)/S29,0)</f>
        <v>6.6390041493775934E-2</v>
      </c>
      <c r="V29" s="3">
        <v>1097</v>
      </c>
      <c r="W29" s="3">
        <v>1063</v>
      </c>
      <c r="X29" s="4">
        <f>IFERROR((V29-W29)/V29,0)</f>
        <v>3.0993618960802188E-2</v>
      </c>
      <c r="Y29" s="3">
        <f>SUM(D29,G29,J29,M29,P29,S29,V29)</f>
        <v>3990</v>
      </c>
      <c r="Z29" s="3">
        <f>SUM(E29,H29,K29,N29,Q29,T29,W29)</f>
        <v>3799</v>
      </c>
      <c r="AA29" s="4">
        <f>IFERROR((Y29-Z29)/Y29,0)</f>
        <v>4.7869674185463659E-2</v>
      </c>
      <c r="AB29" s="3">
        <v>3767</v>
      </c>
      <c r="AC29" s="4">
        <f>IFERROR((Z29-AB29)/AB29,0)</f>
        <v>8.4948234669498281E-3</v>
      </c>
      <c r="AD29" s="6" t="s">
        <v>37</v>
      </c>
    </row>
    <row r="30" spans="1:30">
      <c r="A30" s="2" t="s">
        <v>47</v>
      </c>
      <c r="B30" s="2" t="s">
        <v>39</v>
      </c>
      <c r="C30" s="2" t="s">
        <v>40</v>
      </c>
      <c r="D30" s="3">
        <v>601</v>
      </c>
      <c r="E30" s="3">
        <v>594</v>
      </c>
      <c r="F30" s="4">
        <f>IFERROR((D30-E30)/D30,0)</f>
        <v>1.1647254575707155E-2</v>
      </c>
      <c r="G30" s="3">
        <v>492</v>
      </c>
      <c r="H30" s="3">
        <v>479</v>
      </c>
      <c r="I30" s="4">
        <f>IFERROR((G30-H30)/G30,0)</f>
        <v>2.6422764227642278E-2</v>
      </c>
      <c r="J30" s="3">
        <v>437</v>
      </c>
      <c r="K30" s="3">
        <v>448</v>
      </c>
      <c r="L30" s="4">
        <f>IFERROR((J30-K30)/J30,0)</f>
        <v>-2.5171624713958809E-2</v>
      </c>
      <c r="M30" s="3">
        <v>601</v>
      </c>
      <c r="N30" s="3">
        <v>594</v>
      </c>
      <c r="O30" s="4">
        <f>IFERROR((M30-N30)/M30,0)</f>
        <v>1.1647254575707155E-2</v>
      </c>
      <c r="P30" s="3">
        <v>1038</v>
      </c>
      <c r="Q30" s="3">
        <v>1016</v>
      </c>
      <c r="R30" s="4">
        <f>IFERROR((P30-Q30)/P30,0)</f>
        <v>2.119460500963391E-2</v>
      </c>
      <c r="S30" s="3">
        <v>1584</v>
      </c>
      <c r="T30" s="3">
        <v>1583</v>
      </c>
      <c r="U30" s="4">
        <f>IFERROR((S30-T30)/S30,0)</f>
        <v>6.3131313131313137E-4</v>
      </c>
      <c r="V30" s="3">
        <v>1803</v>
      </c>
      <c r="W30" s="3">
        <v>1864</v>
      </c>
      <c r="X30" s="4">
        <f>IFERROR((V30-W30)/V30,0)</f>
        <v>-3.3832501386577923E-2</v>
      </c>
      <c r="Y30" s="3">
        <f>SUM(D30,G30,J30,M30,P30,S30,V30)</f>
        <v>6556</v>
      </c>
      <c r="Z30" s="3">
        <f>SUM(E30,H30,K30,N30,Q30,T30,W30)</f>
        <v>6578</v>
      </c>
      <c r="AA30" s="4">
        <f>IFERROR((Y30-Z30)/Y30,0)</f>
        <v>-3.3557046979865771E-3</v>
      </c>
      <c r="AB30" s="3">
        <v>6230</v>
      </c>
      <c r="AC30" s="4">
        <f>IFERROR((Z30-AB30)/AB30,0)</f>
        <v>5.5858747993579455E-2</v>
      </c>
      <c r="AD30" s="6" t="s">
        <v>37</v>
      </c>
    </row>
    <row r="31" spans="1:30">
      <c r="A31" s="2" t="s">
        <v>47</v>
      </c>
      <c r="B31" s="2" t="s">
        <v>41</v>
      </c>
      <c r="C31" s="2" t="s">
        <v>40</v>
      </c>
      <c r="D31" s="3">
        <v>836</v>
      </c>
      <c r="E31" s="3">
        <v>820</v>
      </c>
      <c r="F31" s="4">
        <f>IFERROR((D31-E31)/D31,0)</f>
        <v>1.9138755980861243E-2</v>
      </c>
      <c r="G31" s="3">
        <v>684</v>
      </c>
      <c r="H31" s="3">
        <v>707</v>
      </c>
      <c r="I31" s="4">
        <f>IFERROR((G31-H31)/G31,0)</f>
        <v>-3.3625730994152045E-2</v>
      </c>
      <c r="J31" s="3">
        <v>608</v>
      </c>
      <c r="K31" s="3">
        <v>614</v>
      </c>
      <c r="L31" s="4">
        <f>IFERROR((J31-K31)/J31,0)</f>
        <v>-9.8684210526315784E-3</v>
      </c>
      <c r="M31" s="3">
        <v>836</v>
      </c>
      <c r="N31" s="3">
        <v>852</v>
      </c>
      <c r="O31" s="4">
        <f>IFERROR((M31-N31)/M31,0)</f>
        <v>-1.9138755980861243E-2</v>
      </c>
      <c r="P31" s="3">
        <v>1444</v>
      </c>
      <c r="Q31" s="3">
        <v>1410</v>
      </c>
      <c r="R31" s="4">
        <f>IFERROR((P31-Q31)/P31,0)</f>
        <v>2.3545706371191136E-2</v>
      </c>
      <c r="S31" s="3">
        <v>2204</v>
      </c>
      <c r="T31" s="3">
        <v>2147</v>
      </c>
      <c r="U31" s="4">
        <f>IFERROR((S31-T31)/S31,0)</f>
        <v>2.5862068965517241E-2</v>
      </c>
      <c r="V31" s="3">
        <v>2508</v>
      </c>
      <c r="W31" s="3">
        <v>2554</v>
      </c>
      <c r="X31" s="4">
        <f>IFERROR((V31-W31)/V31,0)</f>
        <v>-1.8341307814992026E-2</v>
      </c>
      <c r="Y31" s="3">
        <f>SUM(D31,G31,J31,M31,P31,S31,V31)</f>
        <v>9120</v>
      </c>
      <c r="Z31" s="3">
        <f>SUM(E31,H31,K31,N31,Q31,T31,W31)</f>
        <v>9104</v>
      </c>
      <c r="AA31" s="4">
        <f>IFERROR((Y31-Z31)/Y31,0)</f>
        <v>1.7543859649122807E-3</v>
      </c>
      <c r="AB31" s="3">
        <v>8599</v>
      </c>
      <c r="AC31" s="4">
        <f>IFERROR((Z31-AB31)/AB31,0)</f>
        <v>5.8727759041749039E-2</v>
      </c>
      <c r="AD31" s="6" t="s">
        <v>37</v>
      </c>
    </row>
    <row r="32" spans="1:30">
      <c r="A32" s="2" t="s">
        <v>47</v>
      </c>
      <c r="B32" s="2" t="s">
        <v>42</v>
      </c>
      <c r="C32" s="2" t="s">
        <v>40</v>
      </c>
      <c r="D32" s="3">
        <v>131</v>
      </c>
      <c r="E32" s="3">
        <v>136</v>
      </c>
      <c r="F32" s="4">
        <f>IFERROR((D32-E32)/D32,0)</f>
        <v>-3.8167938931297711E-2</v>
      </c>
      <c r="G32" s="3">
        <v>107</v>
      </c>
      <c r="H32" s="3">
        <v>109</v>
      </c>
      <c r="I32" s="4">
        <f>IFERROR((G32-H32)/G32,0)</f>
        <v>-1.8691588785046728E-2</v>
      </c>
      <c r="J32" s="3">
        <v>95</v>
      </c>
      <c r="K32" s="3">
        <v>97</v>
      </c>
      <c r="L32" s="4">
        <f>IFERROR((J32-K32)/J32,0)</f>
        <v>-2.1052631578947368E-2</v>
      </c>
      <c r="M32" s="3">
        <v>131</v>
      </c>
      <c r="N32" s="3">
        <v>128</v>
      </c>
      <c r="O32" s="4">
        <f>IFERROR((M32-N32)/M32,0)</f>
        <v>2.2900763358778626E-2</v>
      </c>
      <c r="P32" s="3">
        <v>226</v>
      </c>
      <c r="Q32" s="3">
        <v>233</v>
      </c>
      <c r="R32" s="4">
        <f>IFERROR((P32-Q32)/P32,0)</f>
        <v>-3.0973451327433628E-2</v>
      </c>
      <c r="S32" s="3">
        <v>344</v>
      </c>
      <c r="T32" s="3">
        <v>335</v>
      </c>
      <c r="U32" s="4">
        <f>IFERROR((S32-T32)/S32,0)</f>
        <v>2.616279069767442E-2</v>
      </c>
      <c r="V32" s="3">
        <v>392</v>
      </c>
      <c r="W32" s="3">
        <v>404</v>
      </c>
      <c r="X32" s="4">
        <f>IFERROR((V32-W32)/V32,0)</f>
        <v>-3.0612244897959183E-2</v>
      </c>
      <c r="Y32" s="3">
        <f>SUM(D32,G32,J32,M32,P32,S32,V32)</f>
        <v>1426</v>
      </c>
      <c r="Z32" s="3">
        <f>SUM(E32,H32,K32,N32,Q32,T32,W32)</f>
        <v>1442</v>
      </c>
      <c r="AA32" s="4">
        <f>IFERROR((Y32-Z32)/Y32,0)</f>
        <v>-1.1220196353436185E-2</v>
      </c>
      <c r="AB32" s="3">
        <v>1360</v>
      </c>
      <c r="AC32" s="4">
        <f>IFERROR((Z32-AB32)/AB32,0)</f>
        <v>6.0294117647058824E-2</v>
      </c>
      <c r="AD32" s="6" t="s">
        <v>37</v>
      </c>
    </row>
    <row r="33" spans="1:30">
      <c r="A33" s="2" t="s">
        <v>47</v>
      </c>
      <c r="B33" s="2" t="s">
        <v>43</v>
      </c>
      <c r="C33" s="2" t="s">
        <v>40</v>
      </c>
      <c r="D33" s="3">
        <v>78</v>
      </c>
      <c r="E33" s="3">
        <v>79</v>
      </c>
      <c r="F33" s="4">
        <f>IFERROR((D33-E33)/D33,0)</f>
        <v>-1.282051282051282E-2</v>
      </c>
      <c r="G33" s="3">
        <v>64</v>
      </c>
      <c r="H33" s="3">
        <v>66</v>
      </c>
      <c r="I33" s="4">
        <f>IFERROR((G33-H33)/G33,0)</f>
        <v>-3.125E-2</v>
      </c>
      <c r="J33" s="3">
        <v>57</v>
      </c>
      <c r="K33" s="3">
        <v>56</v>
      </c>
      <c r="L33" s="4">
        <f>IFERROR((J33-K33)/J33,0)</f>
        <v>1.7543859649122806E-2</v>
      </c>
      <c r="M33" s="3">
        <v>78</v>
      </c>
      <c r="N33" s="3">
        <v>76</v>
      </c>
      <c r="O33" s="4">
        <f>IFERROR((M33-N33)/M33,0)</f>
        <v>2.564102564102564E-2</v>
      </c>
      <c r="P33" s="3">
        <v>135</v>
      </c>
      <c r="Q33" s="3">
        <v>136</v>
      </c>
      <c r="R33" s="4">
        <f>IFERROR((P33-Q33)/P33,0)</f>
        <v>-7.4074074074074077E-3</v>
      </c>
      <c r="S33" s="3">
        <v>207</v>
      </c>
      <c r="T33" s="3">
        <v>204</v>
      </c>
      <c r="U33" s="4">
        <f>IFERROR((S33-T33)/S33,0)</f>
        <v>1.4492753623188406E-2</v>
      </c>
      <c r="V33" s="3">
        <v>235</v>
      </c>
      <c r="W33" s="3">
        <v>230</v>
      </c>
      <c r="X33" s="4">
        <f>IFERROR((V33-W33)/V33,0)</f>
        <v>2.1276595744680851E-2</v>
      </c>
      <c r="Y33" s="3">
        <f>SUM(D33,G33,J33,M33,P33,S33,V33)</f>
        <v>854</v>
      </c>
      <c r="Z33" s="3">
        <f>SUM(E33,H33,K33,N33,Q33,T33,W33)</f>
        <v>847</v>
      </c>
      <c r="AA33" s="4">
        <f>IFERROR((Y33-Z33)/Y33,0)</f>
        <v>8.1967213114754103E-3</v>
      </c>
      <c r="AB33" s="3">
        <v>804</v>
      </c>
      <c r="AC33" s="4">
        <f>IFERROR((Z33-AB33)/AB33,0)</f>
        <v>5.3482587064676616E-2</v>
      </c>
      <c r="AD33" s="6" t="s">
        <v>37</v>
      </c>
    </row>
    <row r="34" spans="1:30">
      <c r="A34" s="2" t="s">
        <v>48</v>
      </c>
      <c r="B34" s="2" t="s">
        <v>31</v>
      </c>
      <c r="C34" s="2" t="s">
        <v>32</v>
      </c>
      <c r="D34" s="3">
        <v>7955</v>
      </c>
      <c r="E34" s="3">
        <v>7830</v>
      </c>
      <c r="F34" s="4">
        <f>IFERROR((E34-D34)/D34,0)</f>
        <v>-1.5713387806411062E-2</v>
      </c>
      <c r="G34" s="3">
        <v>8046</v>
      </c>
      <c r="H34" s="3">
        <v>7734</v>
      </c>
      <c r="I34" s="4">
        <f>IFERROR((H34-G34)/G34,0)</f>
        <v>-3.877703206562267E-2</v>
      </c>
      <c r="J34" s="3">
        <v>8040</v>
      </c>
      <c r="K34" s="3">
        <v>7859</v>
      </c>
      <c r="L34" s="4">
        <f>IFERROR((K34-J34)/J34,0)</f>
        <v>-2.2512437810945272E-2</v>
      </c>
      <c r="M34" s="3">
        <v>8413</v>
      </c>
      <c r="N34" s="3">
        <v>8086</v>
      </c>
      <c r="O34" s="4">
        <f>IFERROR((N34-M34)/M34,0)</f>
        <v>-3.8868417924640436E-2</v>
      </c>
      <c r="P34" s="3">
        <v>8028</v>
      </c>
      <c r="Q34" s="3">
        <v>8119</v>
      </c>
      <c r="R34" s="4">
        <f>IFERROR((Q34-P34)/P34,0)</f>
        <v>1.1335326357747883E-2</v>
      </c>
      <c r="S34" s="3">
        <v>8200</v>
      </c>
      <c r="T34" s="3">
        <v>8188</v>
      </c>
      <c r="U34" s="4">
        <f>IFERROR((T34-S34)/S34,0)</f>
        <v>-1.4634146341463415E-3</v>
      </c>
      <c r="V34" s="3">
        <v>7936</v>
      </c>
      <c r="W34" s="3">
        <v>7724</v>
      </c>
      <c r="X34" s="4">
        <f>IFERROR((W34-V34)/V34,0)</f>
        <v>-2.6713709677419355E-2</v>
      </c>
      <c r="Y34" s="3">
        <f>SUM(D34,G34,J34,M34,P34,S34,V34)</f>
        <v>56618</v>
      </c>
      <c r="Z34" s="3">
        <f>SUM(E34,H34,K34,N34,Q34,T34,W34)</f>
        <v>55540</v>
      </c>
      <c r="AA34" s="4">
        <f>IFERROR((Z34-Y34)/Y34,0)</f>
        <v>-1.9039881309830795E-2</v>
      </c>
      <c r="AB34" s="3">
        <v>55966</v>
      </c>
      <c r="AC34" s="4">
        <f>IFERROR((Z34-AB34)/AB34,0)</f>
        <v>-7.6117642854590288E-3</v>
      </c>
      <c r="AD34" s="6" t="s">
        <v>37</v>
      </c>
    </row>
    <row r="35" spans="1:30">
      <c r="A35" s="2" t="s">
        <v>48</v>
      </c>
      <c r="B35" s="2" t="s">
        <v>34</v>
      </c>
      <c r="C35" s="2" t="s">
        <v>35</v>
      </c>
      <c r="D35" s="3">
        <v>2148</v>
      </c>
      <c r="E35" s="3">
        <v>2202</v>
      </c>
      <c r="F35" s="4">
        <f>IFERROR((D35-E35)/D35,0)</f>
        <v>-2.5139664804469275E-2</v>
      </c>
      <c r="G35" s="3">
        <v>2172</v>
      </c>
      <c r="H35" s="3">
        <v>2262</v>
      </c>
      <c r="I35" s="4">
        <f>IFERROR((G35-H35)/G35,0)</f>
        <v>-4.1436464088397788E-2</v>
      </c>
      <c r="J35" s="3">
        <v>2171</v>
      </c>
      <c r="K35" s="3">
        <v>2305</v>
      </c>
      <c r="L35" s="4">
        <f>IFERROR((J35-K35)/J35,0)</f>
        <v>-6.1722708429295253E-2</v>
      </c>
      <c r="M35" s="3">
        <v>2272</v>
      </c>
      <c r="N35" s="3">
        <v>2375</v>
      </c>
      <c r="O35" s="4">
        <f>IFERROR((M35-N35)/M35,0)</f>
        <v>-4.5334507042253523E-2</v>
      </c>
      <c r="P35" s="3">
        <v>2168</v>
      </c>
      <c r="Q35" s="3">
        <v>2318</v>
      </c>
      <c r="R35" s="4">
        <f>IFERROR((P35-Q35)/P35,0)</f>
        <v>-6.9188191881918826E-2</v>
      </c>
      <c r="S35" s="3">
        <v>2214</v>
      </c>
      <c r="T35" s="3">
        <v>2350</v>
      </c>
      <c r="U35" s="4">
        <f>IFERROR((S35-T35)/S35,0)</f>
        <v>-6.142728093947606E-2</v>
      </c>
      <c r="V35" s="3">
        <v>2143</v>
      </c>
      <c r="W35" s="3">
        <v>2254</v>
      </c>
      <c r="X35" s="4">
        <f>IFERROR((V35-W35)/V35,0)</f>
        <v>-5.179654689687354E-2</v>
      </c>
      <c r="Y35" s="3">
        <f>SUM(D35,G35,J35,M35,P35,S35,V35)</f>
        <v>15288</v>
      </c>
      <c r="Z35" s="3">
        <f>SUM(E35,H35,K35,N35,Q35,T35,W35)</f>
        <v>16066</v>
      </c>
      <c r="AA35" s="4">
        <f>IFERROR((Y35-Z35)/Y35,0)</f>
        <v>-5.0889586603872321E-2</v>
      </c>
      <c r="AB35" s="3">
        <v>15048</v>
      </c>
      <c r="AC35" s="4">
        <f>IFERROR((Z35-AB35)/AB35,0)</f>
        <v>6.7650186071238697E-2</v>
      </c>
      <c r="AD35" s="7" t="s">
        <v>46</v>
      </c>
    </row>
    <row r="36" spans="1:30">
      <c r="A36" s="2" t="s">
        <v>48</v>
      </c>
      <c r="B36" s="2" t="s">
        <v>36</v>
      </c>
      <c r="C36" s="2" t="s">
        <v>35</v>
      </c>
      <c r="D36" s="3">
        <v>1432</v>
      </c>
      <c r="E36" s="3">
        <v>1424</v>
      </c>
      <c r="F36" s="4">
        <f>IFERROR((D36-E36)/D36,0)</f>
        <v>5.5865921787709499E-3</v>
      </c>
      <c r="G36" s="3">
        <v>1448</v>
      </c>
      <c r="H36" s="3">
        <v>1410</v>
      </c>
      <c r="I36" s="4">
        <f>IFERROR((G36-H36)/G36,0)</f>
        <v>2.6243093922651933E-2</v>
      </c>
      <c r="J36" s="3">
        <v>1447</v>
      </c>
      <c r="K36" s="3">
        <v>1417</v>
      </c>
      <c r="L36" s="4">
        <f>IFERROR((J36-K36)/J36,0)</f>
        <v>2.0732550103662751E-2</v>
      </c>
      <c r="M36" s="3">
        <v>1514</v>
      </c>
      <c r="N36" s="3">
        <v>1476</v>
      </c>
      <c r="O36" s="4">
        <f>IFERROR((M36-N36)/M36,0)</f>
        <v>2.5099075297225892E-2</v>
      </c>
      <c r="P36" s="3">
        <v>1445</v>
      </c>
      <c r="Q36" s="3">
        <v>1477</v>
      </c>
      <c r="R36" s="4">
        <f>IFERROR((P36-Q36)/P36,0)</f>
        <v>-2.2145328719723183E-2</v>
      </c>
      <c r="S36" s="3">
        <v>1476</v>
      </c>
      <c r="T36" s="3">
        <v>1458</v>
      </c>
      <c r="U36" s="4">
        <f>IFERROR((S36-T36)/S36,0)</f>
        <v>1.2195121951219513E-2</v>
      </c>
      <c r="V36" s="3">
        <v>1428</v>
      </c>
      <c r="W36" s="3">
        <v>1401</v>
      </c>
      <c r="X36" s="4">
        <f>IFERROR((V36-W36)/V36,0)</f>
        <v>1.8907563025210083E-2</v>
      </c>
      <c r="Y36" s="3">
        <f>SUM(D36,G36,J36,M36,P36,S36,V36)</f>
        <v>10190</v>
      </c>
      <c r="Z36" s="3">
        <f>SUM(E36,H36,K36,N36,Q36,T36,W36)</f>
        <v>10063</v>
      </c>
      <c r="AA36" s="4">
        <f>IFERROR((Y36-Z36)/Y36,0)</f>
        <v>1.2463199214916586E-2</v>
      </c>
      <c r="AB36" s="3">
        <v>9834</v>
      </c>
      <c r="AC36" s="4">
        <f>IFERROR((Z36-AB36)/AB36,0)</f>
        <v>2.3286556843603822E-2</v>
      </c>
      <c r="AD36" s="6" t="s">
        <v>37</v>
      </c>
    </row>
    <row r="37" spans="1:30">
      <c r="A37" s="2" t="s">
        <v>48</v>
      </c>
      <c r="B37" s="2" t="s">
        <v>38</v>
      </c>
      <c r="C37" s="2" t="s">
        <v>35</v>
      </c>
      <c r="D37" s="3">
        <v>557</v>
      </c>
      <c r="E37" s="3">
        <v>542</v>
      </c>
      <c r="F37" s="4">
        <f>IFERROR((D37-E37)/D37,0)</f>
        <v>2.6929982046678635E-2</v>
      </c>
      <c r="G37" s="3">
        <v>563</v>
      </c>
      <c r="H37" s="3">
        <v>532</v>
      </c>
      <c r="I37" s="4">
        <f>IFERROR((G37-H37)/G37,0)</f>
        <v>5.5062166962699825E-2</v>
      </c>
      <c r="J37" s="3">
        <v>563</v>
      </c>
      <c r="K37" s="3">
        <v>532</v>
      </c>
      <c r="L37" s="4">
        <f>IFERROR((J37-K37)/J37,0)</f>
        <v>5.5062166962699825E-2</v>
      </c>
      <c r="M37" s="3">
        <v>589</v>
      </c>
      <c r="N37" s="3">
        <v>552</v>
      </c>
      <c r="O37" s="4">
        <f>IFERROR((M37-N37)/M37,0)</f>
        <v>6.2818336162988112E-2</v>
      </c>
      <c r="P37" s="3">
        <v>562</v>
      </c>
      <c r="Q37" s="3">
        <v>530</v>
      </c>
      <c r="R37" s="4">
        <f>IFERROR((P37-Q37)/P37,0)</f>
        <v>5.6939501779359428E-2</v>
      </c>
      <c r="S37" s="3">
        <v>574</v>
      </c>
      <c r="T37" s="3">
        <v>562</v>
      </c>
      <c r="U37" s="4">
        <f>IFERROR((S37-T37)/S37,0)</f>
        <v>2.0905923344947737E-2</v>
      </c>
      <c r="V37" s="3">
        <v>556</v>
      </c>
      <c r="W37" s="3">
        <v>524</v>
      </c>
      <c r="X37" s="4">
        <f>IFERROR((V37-W37)/V37,0)</f>
        <v>5.7553956834532377E-2</v>
      </c>
      <c r="Y37" s="3">
        <f>SUM(D37,G37,J37,M37,P37,S37,V37)</f>
        <v>3964</v>
      </c>
      <c r="Z37" s="3">
        <f>SUM(E37,H37,K37,N37,Q37,T37,W37)</f>
        <v>3774</v>
      </c>
      <c r="AA37" s="4">
        <f>IFERROR((Y37-Z37)/Y37,0)</f>
        <v>4.7931382441977803E-2</v>
      </c>
      <c r="AB37" s="3">
        <v>4035</v>
      </c>
      <c r="AC37" s="4">
        <f>IFERROR((Z37-AB37)/AB37,0)</f>
        <v>-6.4684014869888479E-2</v>
      </c>
      <c r="AD37" s="6" t="s">
        <v>37</v>
      </c>
    </row>
    <row r="38" spans="1:30">
      <c r="A38" s="2" t="s">
        <v>48</v>
      </c>
      <c r="B38" s="2" t="s">
        <v>39</v>
      </c>
      <c r="C38" s="2" t="s">
        <v>40</v>
      </c>
      <c r="D38" s="3">
        <v>915</v>
      </c>
      <c r="E38" s="3">
        <v>907</v>
      </c>
      <c r="F38" s="4">
        <f>IFERROR((D38-E38)/D38,0)</f>
        <v>8.7431693989071038E-3</v>
      </c>
      <c r="G38" s="3">
        <v>925</v>
      </c>
      <c r="H38" s="3">
        <v>920</v>
      </c>
      <c r="I38" s="4">
        <f>IFERROR((G38-H38)/G38,0)</f>
        <v>5.4054054054054057E-3</v>
      </c>
      <c r="J38" s="3">
        <v>925</v>
      </c>
      <c r="K38" s="3">
        <v>897</v>
      </c>
      <c r="L38" s="4">
        <f>IFERROR((J38-K38)/J38,0)</f>
        <v>3.027027027027027E-2</v>
      </c>
      <c r="M38" s="3">
        <v>967</v>
      </c>
      <c r="N38" s="3">
        <v>964</v>
      </c>
      <c r="O38" s="4">
        <f>IFERROR((M38-N38)/M38,0)</f>
        <v>3.1023784901758012E-3</v>
      </c>
      <c r="P38" s="3">
        <v>923</v>
      </c>
      <c r="Q38" s="3">
        <v>926</v>
      </c>
      <c r="R38" s="4">
        <f>IFERROR((P38-Q38)/P38,0)</f>
        <v>-3.2502708559046588E-3</v>
      </c>
      <c r="S38" s="3">
        <v>943</v>
      </c>
      <c r="T38" s="3">
        <v>948</v>
      </c>
      <c r="U38" s="4">
        <f>IFERROR((S38-T38)/S38,0)</f>
        <v>-5.3022269353128317E-3</v>
      </c>
      <c r="V38" s="3">
        <v>913</v>
      </c>
      <c r="W38" s="3">
        <v>898</v>
      </c>
      <c r="X38" s="4">
        <f>IFERROR((V38-W38)/V38,0)</f>
        <v>1.642935377875137E-2</v>
      </c>
      <c r="Y38" s="3">
        <f>SUM(D38,G38,J38,M38,P38,S38,V38)</f>
        <v>6511</v>
      </c>
      <c r="Z38" s="3">
        <f>SUM(E38,H38,K38,N38,Q38,T38,W38)</f>
        <v>6460</v>
      </c>
      <c r="AA38" s="4">
        <f>IFERROR((Y38-Z38)/Y38,0)</f>
        <v>7.832898172323759E-3</v>
      </c>
      <c r="AB38" s="3">
        <v>6448</v>
      </c>
      <c r="AC38" s="4">
        <f>IFERROR((Z38-AB38)/AB38,0)</f>
        <v>1.8610421836228288E-3</v>
      </c>
      <c r="AD38" s="6" t="s">
        <v>37</v>
      </c>
    </row>
    <row r="39" spans="1:30">
      <c r="A39" s="2" t="s">
        <v>48</v>
      </c>
      <c r="B39" s="2" t="s">
        <v>41</v>
      </c>
      <c r="C39" s="2" t="s">
        <v>40</v>
      </c>
      <c r="D39" s="3">
        <v>1273</v>
      </c>
      <c r="E39" s="3">
        <v>1235</v>
      </c>
      <c r="F39" s="4">
        <f>IFERROR((D39-E39)/D39,0)</f>
        <v>2.9850746268656716E-2</v>
      </c>
      <c r="G39" s="3">
        <v>1287</v>
      </c>
      <c r="H39" s="3">
        <v>1272</v>
      </c>
      <c r="I39" s="4">
        <f>IFERROR((G39-H39)/G39,0)</f>
        <v>1.1655011655011656E-2</v>
      </c>
      <c r="J39" s="3">
        <v>1286</v>
      </c>
      <c r="K39" s="3">
        <v>1255</v>
      </c>
      <c r="L39" s="4">
        <f>IFERROR((J39-K39)/J39,0)</f>
        <v>2.410575427682737E-2</v>
      </c>
      <c r="M39" s="3">
        <v>1346</v>
      </c>
      <c r="N39" s="3">
        <v>1343</v>
      </c>
      <c r="O39" s="4">
        <f>IFERROR((M39-N39)/M39,0)</f>
        <v>2.2288261515601782E-3</v>
      </c>
      <c r="P39" s="3">
        <v>1284</v>
      </c>
      <c r="Q39" s="3">
        <v>1249</v>
      </c>
      <c r="R39" s="4">
        <f>IFERROR((P39-Q39)/P39,0)</f>
        <v>2.7258566978193146E-2</v>
      </c>
      <c r="S39" s="3">
        <v>1312</v>
      </c>
      <c r="T39" s="3">
        <v>1275</v>
      </c>
      <c r="U39" s="4">
        <f>IFERROR((S39-T39)/S39,0)</f>
        <v>2.8201219512195123E-2</v>
      </c>
      <c r="V39" s="3">
        <v>1270</v>
      </c>
      <c r="W39" s="3">
        <v>1259</v>
      </c>
      <c r="X39" s="4">
        <f>IFERROR((V39-W39)/V39,0)</f>
        <v>8.6614173228346455E-3</v>
      </c>
      <c r="Y39" s="3">
        <f>SUM(D39,G39,J39,M39,P39,S39,V39)</f>
        <v>9058</v>
      </c>
      <c r="Z39" s="3">
        <f>SUM(E39,H39,K39,N39,Q39,T39,W39)</f>
        <v>8888</v>
      </c>
      <c r="AA39" s="4">
        <f>IFERROR((Y39-Z39)/Y39,0)</f>
        <v>1.8767939942592182E-2</v>
      </c>
      <c r="AB39" s="3">
        <v>8822</v>
      </c>
      <c r="AC39" s="4">
        <f>IFERROR((Z39-AB39)/AB39,0)</f>
        <v>7.481296758104738E-3</v>
      </c>
      <c r="AD39" s="6" t="s">
        <v>37</v>
      </c>
    </row>
    <row r="40" spans="1:30">
      <c r="A40" s="2" t="s">
        <v>48</v>
      </c>
      <c r="B40" s="2" t="s">
        <v>42</v>
      </c>
      <c r="C40" s="2" t="s">
        <v>40</v>
      </c>
      <c r="D40" s="3">
        <v>199</v>
      </c>
      <c r="E40" s="3">
        <v>201</v>
      </c>
      <c r="F40" s="4">
        <f>IFERROR((D40-E40)/D40,0)</f>
        <v>-1.0050251256281407E-2</v>
      </c>
      <c r="G40" s="3">
        <v>201</v>
      </c>
      <c r="H40" s="3">
        <v>202</v>
      </c>
      <c r="I40" s="4">
        <f>IFERROR((G40-H40)/G40,0)</f>
        <v>-4.9751243781094526E-3</v>
      </c>
      <c r="J40" s="3">
        <v>201</v>
      </c>
      <c r="K40" s="3">
        <v>206</v>
      </c>
      <c r="L40" s="4">
        <f>IFERROR((J40-K40)/J40,0)</f>
        <v>-2.4875621890547265E-2</v>
      </c>
      <c r="M40" s="3">
        <v>210</v>
      </c>
      <c r="N40" s="3">
        <v>213</v>
      </c>
      <c r="O40" s="4">
        <f>IFERROR((M40-N40)/M40,0)</f>
        <v>-1.4285714285714285E-2</v>
      </c>
      <c r="P40" s="3">
        <v>201</v>
      </c>
      <c r="Q40" s="3">
        <v>205</v>
      </c>
      <c r="R40" s="4">
        <f>IFERROR((P40-Q40)/P40,0)</f>
        <v>-1.9900497512437811E-2</v>
      </c>
      <c r="S40" s="3">
        <v>205</v>
      </c>
      <c r="T40" s="3">
        <v>211</v>
      </c>
      <c r="U40" s="4">
        <f>IFERROR((S40-T40)/S40,0)</f>
        <v>-2.9268292682926831E-2</v>
      </c>
      <c r="V40" s="3">
        <v>198</v>
      </c>
      <c r="W40" s="3">
        <v>197</v>
      </c>
      <c r="X40" s="4">
        <f>IFERROR((V40-W40)/V40,0)</f>
        <v>5.0505050505050509E-3</v>
      </c>
      <c r="Y40" s="3">
        <f>SUM(D40,G40,J40,M40,P40,S40,V40)</f>
        <v>1415</v>
      </c>
      <c r="Z40" s="3">
        <f>SUM(E40,H40,K40,N40,Q40,T40,W40)</f>
        <v>1435</v>
      </c>
      <c r="AA40" s="4">
        <f>IFERROR((Y40-Z40)/Y40,0)</f>
        <v>-1.4134275618374558E-2</v>
      </c>
      <c r="AB40" s="3">
        <v>1386</v>
      </c>
      <c r="AC40" s="4">
        <f>IFERROR((Z40-AB40)/AB40,0)</f>
        <v>3.5353535353535352E-2</v>
      </c>
      <c r="AD40" s="6" t="s">
        <v>37</v>
      </c>
    </row>
    <row r="41" spans="1:30">
      <c r="A41" s="2" t="s">
        <v>48</v>
      </c>
      <c r="B41" s="2" t="s">
        <v>43</v>
      </c>
      <c r="C41" s="2" t="s">
        <v>40</v>
      </c>
      <c r="D41" s="3">
        <v>119</v>
      </c>
      <c r="E41" s="3">
        <v>124</v>
      </c>
      <c r="F41" s="4">
        <f>IFERROR((D41-E41)/D41,0)</f>
        <v>-4.2016806722689079E-2</v>
      </c>
      <c r="G41" s="3">
        <v>121</v>
      </c>
      <c r="H41" s="3">
        <v>119</v>
      </c>
      <c r="I41" s="4">
        <f>IFERROR((G41-H41)/G41,0)</f>
        <v>1.6528925619834711E-2</v>
      </c>
      <c r="J41" s="3">
        <v>121</v>
      </c>
      <c r="K41" s="3">
        <v>124</v>
      </c>
      <c r="L41" s="4">
        <f>IFERROR((J41-K41)/J41,0)</f>
        <v>-2.4793388429752067E-2</v>
      </c>
      <c r="M41" s="3">
        <v>126</v>
      </c>
      <c r="N41" s="3">
        <v>128</v>
      </c>
      <c r="O41" s="4">
        <f>IFERROR((M41-N41)/M41,0)</f>
        <v>-1.5873015873015872E-2</v>
      </c>
      <c r="P41" s="3">
        <v>120</v>
      </c>
      <c r="Q41" s="3">
        <v>117</v>
      </c>
      <c r="R41" s="4">
        <f>IFERROR((P41-Q41)/P41,0)</f>
        <v>2.5000000000000001E-2</v>
      </c>
      <c r="S41" s="3">
        <v>123</v>
      </c>
      <c r="T41" s="3">
        <v>127</v>
      </c>
      <c r="U41" s="4">
        <f>IFERROR((S41-T41)/S41,0)</f>
        <v>-3.2520325203252036E-2</v>
      </c>
      <c r="V41" s="3">
        <v>119</v>
      </c>
      <c r="W41" s="3">
        <v>123</v>
      </c>
      <c r="X41" s="4">
        <f>IFERROR((V41-W41)/V41,0)</f>
        <v>-3.3613445378151259E-2</v>
      </c>
      <c r="Y41" s="3">
        <f>SUM(D41,G41,J41,M41,P41,S41,V41)</f>
        <v>849</v>
      </c>
      <c r="Z41" s="3">
        <f>SUM(E41,H41,K41,N41,Q41,T41,W41)</f>
        <v>862</v>
      </c>
      <c r="AA41" s="4">
        <f>IFERROR((Y41-Z41)/Y41,0)</f>
        <v>-1.5312131919905771E-2</v>
      </c>
      <c r="AB41" s="3">
        <v>847</v>
      </c>
      <c r="AC41" s="4">
        <f>IFERROR((Z41-AB41)/AB41,0)</f>
        <v>1.770956316410862E-2</v>
      </c>
      <c r="AD41" s="6" t="s">
        <v>37</v>
      </c>
    </row>
    <row r="42" spans="1:30">
      <c r="A42" s="2" t="s">
        <v>49</v>
      </c>
      <c r="B42" s="2" t="s">
        <v>31</v>
      </c>
      <c r="C42" s="2" t="s">
        <v>32</v>
      </c>
      <c r="D42" s="3">
        <v>6800</v>
      </c>
      <c r="E42" s="3">
        <v>7391</v>
      </c>
      <c r="F42" s="4">
        <f>IFERROR((E42-D42)/D42,0)</f>
        <v>8.6911764705882355E-2</v>
      </c>
      <c r="G42" s="3">
        <v>7140</v>
      </c>
      <c r="H42" s="3">
        <v>7616</v>
      </c>
      <c r="I42" s="4">
        <f>IFERROR((H42-G42)/G42,0)</f>
        <v>6.6666666666666666E-2</v>
      </c>
      <c r="J42" s="3">
        <v>7480</v>
      </c>
      <c r="K42" s="3">
        <v>8142</v>
      </c>
      <c r="L42" s="4">
        <f>IFERROR((K42-J42)/J42,0)</f>
        <v>8.8502673796791442E-2</v>
      </c>
      <c r="M42" s="3">
        <v>7820</v>
      </c>
      <c r="N42" s="3">
        <v>8507</v>
      </c>
      <c r="O42" s="4">
        <f>IFERROR((N42-M42)/M42,0)</f>
        <v>8.7851662404092076E-2</v>
      </c>
      <c r="P42" s="3">
        <v>8160</v>
      </c>
      <c r="Q42" s="3">
        <v>8915</v>
      </c>
      <c r="R42" s="4">
        <f>IFERROR((Q42-P42)/P42,0)</f>
        <v>9.2524509803921573E-2</v>
      </c>
      <c r="S42" s="3">
        <v>8500</v>
      </c>
      <c r="T42" s="3">
        <v>9168</v>
      </c>
      <c r="U42" s="4">
        <f>IFERROR((T42-S42)/S42,0)</f>
        <v>7.8588235294117653E-2</v>
      </c>
      <c r="V42" s="3">
        <v>8840</v>
      </c>
      <c r="W42" s="3">
        <v>9124</v>
      </c>
      <c r="X42" s="4">
        <f>IFERROR((W42-V42)/V42,0)</f>
        <v>3.2126696832579182E-2</v>
      </c>
      <c r="Y42" s="3">
        <f>SUM(D42,G42,J42,M42,P42,S42,V42)</f>
        <v>54740</v>
      </c>
      <c r="Z42" s="3">
        <f>SUM(E42,H42,K42,N42,Q42,T42,W42)</f>
        <v>58863</v>
      </c>
      <c r="AA42" s="4">
        <f>IFERROR((Z42-Y42)/Y42,0)</f>
        <v>7.5319693094629159E-2</v>
      </c>
      <c r="AB42" s="3">
        <v>44079</v>
      </c>
      <c r="AC42" s="4">
        <f>IFERROR((Z42-AB42)/AB42,0)</f>
        <v>0.33539780848022865</v>
      </c>
      <c r="AD42" s="6" t="s">
        <v>37</v>
      </c>
    </row>
    <row r="43" spans="1:30">
      <c r="A43" s="2" t="s">
        <v>49</v>
      </c>
      <c r="B43" s="2" t="s">
        <v>34</v>
      </c>
      <c r="C43" s="2" t="s">
        <v>35</v>
      </c>
      <c r="D43" s="3">
        <v>1836</v>
      </c>
      <c r="E43" s="3">
        <v>1949</v>
      </c>
      <c r="F43" s="4">
        <f>IFERROR((D43-E43)/D43,0)</f>
        <v>-6.1546840958605666E-2</v>
      </c>
      <c r="G43" s="3">
        <v>1928</v>
      </c>
      <c r="H43" s="3">
        <v>2027</v>
      </c>
      <c r="I43" s="4">
        <f>IFERROR((G43-H43)/G43,0)</f>
        <v>-5.1348547717842322E-2</v>
      </c>
      <c r="J43" s="3">
        <v>2020</v>
      </c>
      <c r="K43" s="3">
        <v>2129</v>
      </c>
      <c r="L43" s="4">
        <f>IFERROR((J43-K43)/J43,0)</f>
        <v>-5.396039603960396E-2</v>
      </c>
      <c r="M43" s="3">
        <v>2111</v>
      </c>
      <c r="N43" s="3">
        <v>2154</v>
      </c>
      <c r="O43" s="4">
        <f>IFERROR((M43-N43)/M43,0)</f>
        <v>-2.0369493131217432E-2</v>
      </c>
      <c r="P43" s="3">
        <v>2203</v>
      </c>
      <c r="Q43" s="3">
        <v>2329</v>
      </c>
      <c r="R43" s="4">
        <f>IFERROR((P43-Q43)/P43,0)</f>
        <v>-5.7194734453018613E-2</v>
      </c>
      <c r="S43" s="3">
        <v>2295</v>
      </c>
      <c r="T43" s="3">
        <v>2402</v>
      </c>
      <c r="U43" s="4">
        <f>IFERROR((S43-T43)/S43,0)</f>
        <v>-4.6623093681917215E-2</v>
      </c>
      <c r="V43" s="3">
        <v>2387</v>
      </c>
      <c r="W43" s="3">
        <v>2443</v>
      </c>
      <c r="X43" s="4">
        <f>IFERROR((V43-W43)/V43,0)</f>
        <v>-2.3460410557184751E-2</v>
      </c>
      <c r="Y43" s="3">
        <f>SUM(D43,G43,J43,M43,P43,S43,V43)</f>
        <v>14780</v>
      </c>
      <c r="Z43" s="3">
        <f>SUM(E43,H43,K43,N43,Q43,T43,W43)</f>
        <v>15433</v>
      </c>
      <c r="AA43" s="4">
        <f>IFERROR((Y43-Z43)/Y43,0)</f>
        <v>-4.418132611637348E-2</v>
      </c>
      <c r="AB43" s="3">
        <v>11789</v>
      </c>
      <c r="AC43" s="4">
        <f>IFERROR((Z43-AB43)/AB43,0)</f>
        <v>0.30910170497921791</v>
      </c>
      <c r="AD43" s="5" t="s">
        <v>33</v>
      </c>
    </row>
    <row r="44" spans="1:30">
      <c r="A44" s="2" t="s">
        <v>49</v>
      </c>
      <c r="B44" s="2" t="s">
        <v>36</v>
      </c>
      <c r="C44" s="2" t="s">
        <v>35</v>
      </c>
      <c r="D44" s="3">
        <v>1224</v>
      </c>
      <c r="E44" s="3">
        <v>1194</v>
      </c>
      <c r="F44" s="4">
        <f>IFERROR((D44-E44)/D44,0)</f>
        <v>2.4509803921568627E-2</v>
      </c>
      <c r="G44" s="3">
        <v>1285</v>
      </c>
      <c r="H44" s="3">
        <v>1270</v>
      </c>
      <c r="I44" s="4">
        <f>IFERROR((G44-H44)/G44,0)</f>
        <v>1.1673151750972763E-2</v>
      </c>
      <c r="J44" s="3">
        <v>1346</v>
      </c>
      <c r="K44" s="3">
        <v>1374</v>
      </c>
      <c r="L44" s="4">
        <f>IFERROR((J44-K44)/J44,0)</f>
        <v>-2.0802377414561663E-2</v>
      </c>
      <c r="M44" s="3">
        <v>1408</v>
      </c>
      <c r="N44" s="3">
        <v>1386</v>
      </c>
      <c r="O44" s="4">
        <f>IFERROR((M44-N44)/M44,0)</f>
        <v>1.5625E-2</v>
      </c>
      <c r="P44" s="3">
        <v>1469</v>
      </c>
      <c r="Q44" s="3">
        <v>1501</v>
      </c>
      <c r="R44" s="4">
        <f>IFERROR((P44-Q44)/P44,0)</f>
        <v>-2.1783526208304968E-2</v>
      </c>
      <c r="S44" s="3">
        <v>1530</v>
      </c>
      <c r="T44" s="3">
        <v>1589</v>
      </c>
      <c r="U44" s="4">
        <f>IFERROR((S44-T44)/S44,0)</f>
        <v>-3.8562091503267976E-2</v>
      </c>
      <c r="V44" s="3">
        <v>1591</v>
      </c>
      <c r="W44" s="3">
        <v>1598</v>
      </c>
      <c r="X44" s="4">
        <f>IFERROR((V44-W44)/V44,0)</f>
        <v>-4.3997485857950975E-3</v>
      </c>
      <c r="Y44" s="3">
        <f>SUM(D44,G44,J44,M44,P44,S44,V44)</f>
        <v>9853</v>
      </c>
      <c r="Z44" s="3">
        <f>SUM(E44,H44,K44,N44,Q44,T44,W44)</f>
        <v>9912</v>
      </c>
      <c r="AA44" s="4">
        <f>IFERROR((Y44-Z44)/Y44,0)</f>
        <v>-5.9880239520958087E-3</v>
      </c>
      <c r="AB44" s="3">
        <v>8016</v>
      </c>
      <c r="AC44" s="4">
        <f>IFERROR((Z44-AB44)/AB44,0)</f>
        <v>0.23652694610778444</v>
      </c>
      <c r="AD44" s="6" t="s">
        <v>37</v>
      </c>
    </row>
    <row r="45" spans="1:30">
      <c r="A45" s="2" t="s">
        <v>49</v>
      </c>
      <c r="B45" s="2" t="s">
        <v>38</v>
      </c>
      <c r="C45" s="2" t="s">
        <v>35</v>
      </c>
      <c r="D45" s="3">
        <v>476</v>
      </c>
      <c r="E45" s="3">
        <v>461</v>
      </c>
      <c r="F45" s="4">
        <f>IFERROR((D45-E45)/D45,0)</f>
        <v>3.1512605042016806E-2</v>
      </c>
      <c r="G45" s="3">
        <v>500</v>
      </c>
      <c r="H45" s="3">
        <v>481</v>
      </c>
      <c r="I45" s="4">
        <f>IFERROR((G45-H45)/G45,0)</f>
        <v>3.7999999999999999E-2</v>
      </c>
      <c r="J45" s="3">
        <v>524</v>
      </c>
      <c r="K45" s="3">
        <v>491</v>
      </c>
      <c r="L45" s="4">
        <f>IFERROR((J45-K45)/J45,0)</f>
        <v>6.2977099236641215E-2</v>
      </c>
      <c r="M45" s="3">
        <v>547</v>
      </c>
      <c r="N45" s="3">
        <v>529</v>
      </c>
      <c r="O45" s="4">
        <f>IFERROR((M45-N45)/M45,0)</f>
        <v>3.2906764168190127E-2</v>
      </c>
      <c r="P45" s="3">
        <v>571</v>
      </c>
      <c r="Q45" s="3">
        <v>547</v>
      </c>
      <c r="R45" s="4">
        <f>IFERROR((P45-Q45)/P45,0)</f>
        <v>4.2031523642732049E-2</v>
      </c>
      <c r="S45" s="3">
        <v>595</v>
      </c>
      <c r="T45" s="3">
        <v>555</v>
      </c>
      <c r="U45" s="4">
        <f>IFERROR((S45-T45)/S45,0)</f>
        <v>6.7226890756302518E-2</v>
      </c>
      <c r="V45" s="3">
        <v>619</v>
      </c>
      <c r="W45" s="3">
        <v>596</v>
      </c>
      <c r="X45" s="4">
        <f>IFERROR((V45-W45)/V45,0)</f>
        <v>3.7156704361873988E-2</v>
      </c>
      <c r="Y45" s="3">
        <f>SUM(D45,G45,J45,M45,P45,S45,V45)</f>
        <v>3832</v>
      </c>
      <c r="Z45" s="3">
        <f>SUM(E45,H45,K45,N45,Q45,T45,W45)</f>
        <v>3660</v>
      </c>
      <c r="AA45" s="4">
        <f>IFERROR((Y45-Z45)/Y45,0)</f>
        <v>4.4885177453027142E-2</v>
      </c>
      <c r="AB45" s="3">
        <v>3170</v>
      </c>
      <c r="AC45" s="4">
        <f>IFERROR((Z45-AB45)/AB45,0)</f>
        <v>0.15457413249211358</v>
      </c>
      <c r="AD45" s="6" t="s">
        <v>37</v>
      </c>
    </row>
    <row r="46" spans="1:30">
      <c r="A46" s="2" t="s">
        <v>49</v>
      </c>
      <c r="B46" s="2" t="s">
        <v>39</v>
      </c>
      <c r="C46" s="2" t="s">
        <v>40</v>
      </c>
      <c r="D46" s="3">
        <v>782</v>
      </c>
      <c r="E46" s="3">
        <v>774</v>
      </c>
      <c r="F46" s="4">
        <f>IFERROR((D46-E46)/D46,0)</f>
        <v>1.0230179028132993E-2</v>
      </c>
      <c r="G46" s="3">
        <v>821</v>
      </c>
      <c r="H46" s="3">
        <v>826</v>
      </c>
      <c r="I46" s="4">
        <f>IFERROR((G46-H46)/G46,0)</f>
        <v>-6.0901339829476245E-3</v>
      </c>
      <c r="J46" s="3">
        <v>860</v>
      </c>
      <c r="K46" s="3">
        <v>862</v>
      </c>
      <c r="L46" s="4">
        <f>IFERROR((J46-K46)/J46,0)</f>
        <v>-2.3255813953488372E-3</v>
      </c>
      <c r="M46" s="3">
        <v>899</v>
      </c>
      <c r="N46" s="3">
        <v>901</v>
      </c>
      <c r="O46" s="4">
        <f>IFERROR((M46-N46)/M46,0)</f>
        <v>-2.2246941045606229E-3</v>
      </c>
      <c r="P46" s="3">
        <v>938</v>
      </c>
      <c r="Q46" s="3">
        <v>918</v>
      </c>
      <c r="R46" s="4">
        <f>IFERROR((P46-Q46)/P46,0)</f>
        <v>2.1321961620469083E-2</v>
      </c>
      <c r="S46" s="3">
        <v>978</v>
      </c>
      <c r="T46" s="3">
        <v>1174</v>
      </c>
      <c r="U46" s="4">
        <f>IFERROR((S46-T46)/S46,0)</f>
        <v>-0.20040899795501022</v>
      </c>
      <c r="V46" s="3">
        <v>1017</v>
      </c>
      <c r="W46" s="3">
        <v>1295</v>
      </c>
      <c r="X46" s="4">
        <f>IFERROR((V46-W46)/V46,0)</f>
        <v>-0.27335299901671584</v>
      </c>
      <c r="Y46" s="3">
        <f>SUM(D46,G46,J46,M46,P46,S46,V46)</f>
        <v>6295</v>
      </c>
      <c r="Z46" s="3">
        <f>SUM(E46,H46,K46,N46,Q46,T46,W46)</f>
        <v>6750</v>
      </c>
      <c r="AA46" s="4">
        <f>IFERROR((Y46-Z46)/Y46,0)</f>
        <v>-7.2279586973788723E-2</v>
      </c>
      <c r="AB46" s="3">
        <v>5112</v>
      </c>
      <c r="AC46" s="4">
        <f>IFERROR((Z46-AB46)/AB46,0)</f>
        <v>0.32042253521126762</v>
      </c>
      <c r="AD46" s="7" t="s">
        <v>46</v>
      </c>
    </row>
    <row r="47" spans="1:30">
      <c r="A47" s="2" t="s">
        <v>49</v>
      </c>
      <c r="B47" s="2" t="s">
        <v>41</v>
      </c>
      <c r="C47" s="2" t="s">
        <v>40</v>
      </c>
      <c r="D47" s="3">
        <v>1088</v>
      </c>
      <c r="E47" s="3">
        <v>1118</v>
      </c>
      <c r="F47" s="4">
        <f>IFERROR((D47-E47)/D47,0)</f>
        <v>-2.7573529411764705E-2</v>
      </c>
      <c r="G47" s="3">
        <v>1142</v>
      </c>
      <c r="H47" s="3">
        <v>1185</v>
      </c>
      <c r="I47" s="4">
        <f>IFERROR((G47-H47)/G47,0)</f>
        <v>-3.7653239929947457E-2</v>
      </c>
      <c r="J47" s="3">
        <v>1197</v>
      </c>
      <c r="K47" s="3">
        <v>1199</v>
      </c>
      <c r="L47" s="4">
        <f>IFERROR((J47-K47)/J47,0)</f>
        <v>-1.6708437761069339E-3</v>
      </c>
      <c r="M47" s="3">
        <v>1251</v>
      </c>
      <c r="N47" s="3">
        <v>1237</v>
      </c>
      <c r="O47" s="4">
        <f>IFERROR((M47-N47)/M47,0)</f>
        <v>1.1191047162270184E-2</v>
      </c>
      <c r="P47" s="3">
        <v>1306</v>
      </c>
      <c r="Q47" s="3">
        <v>1286</v>
      </c>
      <c r="R47" s="4">
        <f>IFERROR((P47-Q47)/P47,0)</f>
        <v>1.5313935681470138E-2</v>
      </c>
      <c r="S47" s="3">
        <v>1360</v>
      </c>
      <c r="T47" s="3">
        <v>1409</v>
      </c>
      <c r="U47" s="4">
        <f>IFERROR((S47-T47)/S47,0)</f>
        <v>-3.6029411764705879E-2</v>
      </c>
      <c r="V47" s="3">
        <v>1414</v>
      </c>
      <c r="W47" s="3">
        <v>1392</v>
      </c>
      <c r="X47" s="4">
        <f>IFERROR((V47-W47)/V47,0)</f>
        <v>1.5558698727015558E-2</v>
      </c>
      <c r="Y47" s="3">
        <f>SUM(D47,G47,J47,M47,P47,S47,V47)</f>
        <v>8758</v>
      </c>
      <c r="Z47" s="3">
        <f>SUM(E47,H47,K47,N47,Q47,T47,W47)</f>
        <v>8826</v>
      </c>
      <c r="AA47" s="4">
        <f>IFERROR((Y47-Z47)/Y47,0)</f>
        <v>-7.7643297556519754E-3</v>
      </c>
      <c r="AB47" s="3">
        <v>6918</v>
      </c>
      <c r="AC47" s="4">
        <f>IFERROR((Z47-AB47)/AB47,0)</f>
        <v>0.27580225498699046</v>
      </c>
      <c r="AD47" s="6" t="s">
        <v>37</v>
      </c>
    </row>
    <row r="48" spans="1:30">
      <c r="A48" s="2" t="s">
        <v>49</v>
      </c>
      <c r="B48" s="2" t="s">
        <v>42</v>
      </c>
      <c r="C48" s="2" t="s">
        <v>40</v>
      </c>
      <c r="D48" s="3">
        <v>170</v>
      </c>
      <c r="E48" s="3">
        <v>171</v>
      </c>
      <c r="F48" s="4">
        <f>IFERROR((D48-E48)/D48,0)</f>
        <v>-5.8823529411764705E-3</v>
      </c>
      <c r="G48" s="3">
        <v>178</v>
      </c>
      <c r="H48" s="3">
        <v>185</v>
      </c>
      <c r="I48" s="4">
        <f>IFERROR((G48-H48)/G48,0)</f>
        <v>-3.9325842696629212E-2</v>
      </c>
      <c r="J48" s="3">
        <v>187</v>
      </c>
      <c r="K48" s="3">
        <v>183</v>
      </c>
      <c r="L48" s="4">
        <f>IFERROR((J48-K48)/J48,0)</f>
        <v>2.1390374331550801E-2</v>
      </c>
      <c r="M48" s="3">
        <v>196</v>
      </c>
      <c r="N48" s="3">
        <v>201</v>
      </c>
      <c r="O48" s="4">
        <f>IFERROR((M48-N48)/M48,0)</f>
        <v>-2.5510204081632654E-2</v>
      </c>
      <c r="P48" s="3">
        <v>204</v>
      </c>
      <c r="Q48" s="3">
        <v>205</v>
      </c>
      <c r="R48" s="4">
        <f>IFERROR((P48-Q48)/P48,0)</f>
        <v>-4.9019607843137254E-3</v>
      </c>
      <c r="S48" s="3">
        <v>212</v>
      </c>
      <c r="T48" s="3">
        <v>219</v>
      </c>
      <c r="U48" s="4">
        <f>IFERROR((S48-T48)/S48,0)</f>
        <v>-3.3018867924528301E-2</v>
      </c>
      <c r="V48" s="3">
        <v>221</v>
      </c>
      <c r="W48" s="3">
        <v>225</v>
      </c>
      <c r="X48" s="4">
        <f>IFERROR((V48-W48)/V48,0)</f>
        <v>-1.8099547511312219E-2</v>
      </c>
      <c r="Y48" s="3">
        <f>SUM(D48,G48,J48,M48,P48,S48,V48)</f>
        <v>1368</v>
      </c>
      <c r="Z48" s="3">
        <f>SUM(E48,H48,K48,N48,Q48,T48,W48)</f>
        <v>1389</v>
      </c>
      <c r="AA48" s="4">
        <f>IFERROR((Y48-Z48)/Y48,0)</f>
        <v>-1.5350877192982455E-2</v>
      </c>
      <c r="AB48" s="3">
        <v>1153</v>
      </c>
      <c r="AC48" s="4">
        <f>IFERROR((Z48-AB48)/AB48,0)</f>
        <v>0.20468343451864701</v>
      </c>
      <c r="AD48" s="6" t="s">
        <v>37</v>
      </c>
    </row>
    <row r="49" spans="1:30">
      <c r="A49" s="2" t="s">
        <v>49</v>
      </c>
      <c r="B49" s="2" t="s">
        <v>43</v>
      </c>
      <c r="C49" s="2" t="s">
        <v>40</v>
      </c>
      <c r="D49" s="3">
        <v>102</v>
      </c>
      <c r="E49" s="3">
        <v>102</v>
      </c>
      <c r="F49" s="4">
        <f>IFERROR((D49-E49)/D49,0)</f>
        <v>0</v>
      </c>
      <c r="G49" s="3">
        <v>107</v>
      </c>
      <c r="H49" s="3">
        <v>104</v>
      </c>
      <c r="I49" s="4">
        <f>IFERROR((G49-H49)/G49,0)</f>
        <v>2.8037383177570093E-2</v>
      </c>
      <c r="J49" s="3">
        <v>112</v>
      </c>
      <c r="K49" s="3">
        <v>109</v>
      </c>
      <c r="L49" s="4">
        <f>IFERROR((J49-K49)/J49,0)</f>
        <v>2.6785714285714284E-2</v>
      </c>
      <c r="M49" s="3">
        <v>117</v>
      </c>
      <c r="N49" s="3">
        <v>118</v>
      </c>
      <c r="O49" s="4">
        <f>IFERROR((M49-N49)/M49,0)</f>
        <v>-8.5470085470085479E-3</v>
      </c>
      <c r="P49" s="3">
        <v>122</v>
      </c>
      <c r="Q49" s="3">
        <v>122</v>
      </c>
      <c r="R49" s="4">
        <f>IFERROR((P49-Q49)/P49,0)</f>
        <v>0</v>
      </c>
      <c r="S49" s="3">
        <v>128</v>
      </c>
      <c r="T49" s="3">
        <v>127</v>
      </c>
      <c r="U49" s="4">
        <f>IFERROR((S49-T49)/S49,0)</f>
        <v>7.8125E-3</v>
      </c>
      <c r="V49" s="3">
        <v>133</v>
      </c>
      <c r="W49" s="3">
        <v>130</v>
      </c>
      <c r="X49" s="4">
        <f>IFERROR((V49-W49)/V49,0)</f>
        <v>2.2556390977443608E-2</v>
      </c>
      <c r="Y49" s="3">
        <f>SUM(D49,G49,J49,M49,P49,S49,V49)</f>
        <v>821</v>
      </c>
      <c r="Z49" s="3">
        <f>SUM(E49,H49,K49,N49,Q49,T49,W49)</f>
        <v>812</v>
      </c>
      <c r="AA49" s="4">
        <f>IFERROR((Y49-Z49)/Y49,0)</f>
        <v>1.0962241169305725E-2</v>
      </c>
      <c r="AB49" s="3">
        <v>659</v>
      </c>
      <c r="AC49" s="4">
        <f>IFERROR((Z49-AB49)/AB49,0)</f>
        <v>0.23216995447647951</v>
      </c>
      <c r="AD49" s="6" t="s">
        <v>37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zoomScaleNormal="100" workbookViewId="0"/>
  </sheetViews>
  <sheetFormatPr defaultColWidth="8.7109375" defaultRowHeight="15"/>
  <cols>
    <col min="1" max="1" width="32" customWidth="1"/>
    <col min="2" max="2" width="30" customWidth="1"/>
    <col min="3" max="3" width="16" customWidth="1"/>
    <col min="4" max="4" width="14" customWidth="1"/>
    <col min="5" max="5" width="16" customWidth="1"/>
    <col min="6" max="6" width="50" customWidth="1"/>
  </cols>
  <sheetData>
    <row r="1" spans="1:6">
      <c r="A1" s="8" t="s">
        <v>50</v>
      </c>
      <c r="B1" s="8" t="s">
        <v>51</v>
      </c>
      <c r="C1" s="8" t="s">
        <v>52</v>
      </c>
      <c r="D1" s="8" t="s">
        <v>53</v>
      </c>
      <c r="E1" s="8" t="s">
        <v>54</v>
      </c>
      <c r="F1" s="8" t="s">
        <v>55</v>
      </c>
    </row>
    <row r="2" spans="1:6">
      <c r="A2" s="9" t="s">
        <v>30</v>
      </c>
      <c r="B2" s="9" t="s">
        <v>56</v>
      </c>
      <c r="C2" s="9">
        <v>28.4</v>
      </c>
      <c r="D2" s="9">
        <v>30.2</v>
      </c>
      <c r="E2" s="10">
        <f>IFERROR((C2-D2)/D2,0)</f>
        <v>-5.9602649006622543E-2</v>
      </c>
      <c r="F2" s="9"/>
    </row>
    <row r="3" spans="1:6">
      <c r="A3" s="9" t="s">
        <v>30</v>
      </c>
      <c r="B3" s="9" t="s">
        <v>57</v>
      </c>
      <c r="C3" s="9">
        <v>4.8499999999999996</v>
      </c>
      <c r="D3" s="9">
        <v>4.78</v>
      </c>
      <c r="E3" s="10">
        <f>IFERROR((C3-D3)/D3,0)</f>
        <v>1.464435146443502E-2</v>
      </c>
      <c r="F3" s="9"/>
    </row>
    <row r="4" spans="1:6">
      <c r="A4" s="9" t="s">
        <v>44</v>
      </c>
      <c r="B4" s="9" t="s">
        <v>56</v>
      </c>
      <c r="C4" s="9">
        <v>41.6</v>
      </c>
      <c r="D4" s="9">
        <v>40.1</v>
      </c>
      <c r="E4" s="10">
        <f>IFERROR((C4-D4)/D4,0)</f>
        <v>3.7406483790523692E-2</v>
      </c>
      <c r="F4" s="9"/>
    </row>
    <row r="5" spans="1:6">
      <c r="A5" s="9" t="s">
        <v>44</v>
      </c>
      <c r="B5" s="9" t="s">
        <v>58</v>
      </c>
      <c r="C5" s="9">
        <v>-1.7999999999999999E-2</v>
      </c>
      <c r="D5" s="9">
        <v>0</v>
      </c>
      <c r="E5" s="10">
        <f>IFERROR((C5-D5)/D5,0)</f>
        <v>0</v>
      </c>
      <c r="F5" s="9"/>
    </row>
    <row r="6" spans="1:6">
      <c r="A6" s="9" t="s">
        <v>45</v>
      </c>
      <c r="B6" s="9" t="s">
        <v>59</v>
      </c>
      <c r="C6" s="9">
        <v>38.200000000000003</v>
      </c>
      <c r="D6" s="9">
        <v>47.5</v>
      </c>
      <c r="E6" s="10">
        <f>IFERROR((C6-D6)/D6,0)</f>
        <v>-0.19578947368421046</v>
      </c>
      <c r="F6" s="9"/>
    </row>
    <row r="7" spans="1:6">
      <c r="A7" s="9" t="s">
        <v>45</v>
      </c>
      <c r="B7" s="9" t="s">
        <v>60</v>
      </c>
      <c r="C7" s="9">
        <v>0.218</v>
      </c>
      <c r="D7" s="9">
        <v>0.18</v>
      </c>
      <c r="E7" s="10">
        <f>IFERROR((C7-D7)/D7,0)</f>
        <v>0.21111111111111117</v>
      </c>
      <c r="F7" s="9"/>
    </row>
    <row r="8" spans="1:6">
      <c r="A8" s="9" t="s">
        <v>47</v>
      </c>
      <c r="B8" s="9" t="s">
        <v>61</v>
      </c>
      <c r="C8" s="9">
        <v>14.8</v>
      </c>
      <c r="D8" s="9">
        <v>14.2</v>
      </c>
      <c r="E8" s="10">
        <f>IFERROR((C8-D8)/D8,0)</f>
        <v>4.2253521126760667E-2</v>
      </c>
      <c r="F8" s="9"/>
    </row>
    <row r="9" spans="1:6">
      <c r="A9" s="9" t="s">
        <v>48</v>
      </c>
      <c r="B9" s="9" t="s">
        <v>62</v>
      </c>
      <c r="C9" s="9">
        <v>0.158</v>
      </c>
      <c r="D9" s="9">
        <v>0.16500000000000001</v>
      </c>
      <c r="E9" s="10">
        <f>IFERROR((C9-D9)/D9,0)</f>
        <v>-4.2424242424242462E-2</v>
      </c>
      <c r="F9" s="9"/>
    </row>
    <row r="10" spans="1:6">
      <c r="A10" s="9" t="s">
        <v>49</v>
      </c>
      <c r="B10" s="9" t="s">
        <v>63</v>
      </c>
      <c r="C10" s="9">
        <v>0.184</v>
      </c>
      <c r="D10" s="9">
        <v>0.12</v>
      </c>
      <c r="E10" s="10">
        <f>IFERROR((C10-D10)/D10,0)</f>
        <v>0.53333333333333333</v>
      </c>
      <c r="F10" s="9"/>
    </row>
    <row r="11" spans="1:6">
      <c r="A11" s="9" t="s">
        <v>49</v>
      </c>
      <c r="B11" s="9" t="s">
        <v>64</v>
      </c>
      <c r="C11" s="9">
        <v>28.4</v>
      </c>
      <c r="D11" s="9">
        <v>24</v>
      </c>
      <c r="E11" s="10">
        <f>IFERROR((C11-D11)/D11,0)</f>
        <v>0.18333333333333326</v>
      </c>
      <c r="F11" s="9"/>
    </row>
    <row r="12" spans="1:6">
      <c r="A12" s="9" t="s">
        <v>65</v>
      </c>
      <c r="B12" s="9" t="s">
        <v>66</v>
      </c>
      <c r="C12" s="9">
        <v>380</v>
      </c>
      <c r="D12" s="9">
        <v>350</v>
      </c>
      <c r="E12" s="11">
        <f>C12-D12</f>
        <v>30</v>
      </c>
      <c r="F12" s="9"/>
    </row>
    <row r="13" spans="1:6">
      <c r="A13" s="9" t="s">
        <v>65</v>
      </c>
      <c r="B13" s="9" t="s">
        <v>67</v>
      </c>
      <c r="C13" s="9">
        <v>-195</v>
      </c>
      <c r="D13" s="9">
        <v>-150</v>
      </c>
      <c r="E13" s="11">
        <f>C13-D13</f>
        <v>-45</v>
      </c>
      <c r="F13" s="9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zoomScaleNormal="100" workbookViewId="0"/>
  </sheetViews>
  <sheetFormatPr defaultColWidth="8.7109375" defaultRowHeight="15"/>
  <cols>
    <col min="1" max="1" width="10" customWidth="1"/>
    <col min="2" max="2" width="38" customWidth="1"/>
    <col min="3" max="4" width="18" customWidth="1"/>
    <col min="5" max="5" width="12" customWidth="1"/>
    <col min="6" max="6" width="14" customWidth="1"/>
    <col min="7" max="8" width="11" customWidth="1"/>
    <col min="9" max="9" width="50" customWidth="1"/>
  </cols>
  <sheetData>
    <row r="1" spans="1:9">
      <c r="A1" s="8" t="s">
        <v>68</v>
      </c>
      <c r="B1" s="8" t="s">
        <v>69</v>
      </c>
      <c r="C1" s="8" t="s">
        <v>70</v>
      </c>
      <c r="D1" s="8" t="s">
        <v>71</v>
      </c>
      <c r="E1" s="8" t="s">
        <v>72</v>
      </c>
      <c r="F1" s="8" t="s">
        <v>73</v>
      </c>
      <c r="G1" s="8" t="s">
        <v>74</v>
      </c>
      <c r="H1" s="8" t="s">
        <v>29</v>
      </c>
      <c r="I1" s="8" t="s">
        <v>55</v>
      </c>
    </row>
    <row r="2" spans="1:9">
      <c r="A2" s="9" t="s">
        <v>75</v>
      </c>
      <c r="B2" s="9" t="s">
        <v>76</v>
      </c>
      <c r="C2" s="9" t="s">
        <v>77</v>
      </c>
      <c r="D2" s="9" t="s">
        <v>78</v>
      </c>
      <c r="E2" s="9" t="s">
        <v>79</v>
      </c>
      <c r="F2" s="12" t="s">
        <v>80</v>
      </c>
      <c r="G2" s="9">
        <v>0</v>
      </c>
      <c r="H2" s="12" t="s">
        <v>37</v>
      </c>
      <c r="I2" s="9"/>
    </row>
    <row r="3" spans="1:9">
      <c r="A3" s="9" t="s">
        <v>81</v>
      </c>
      <c r="B3" s="9" t="s">
        <v>82</v>
      </c>
      <c r="C3" s="9" t="s">
        <v>83</v>
      </c>
      <c r="D3" s="9" t="s">
        <v>84</v>
      </c>
      <c r="E3" s="9" t="s">
        <v>85</v>
      </c>
      <c r="F3" s="12" t="s">
        <v>80</v>
      </c>
      <c r="G3" s="9">
        <v>0</v>
      </c>
      <c r="H3" s="12" t="s">
        <v>37</v>
      </c>
      <c r="I3" s="9"/>
    </row>
    <row r="4" spans="1:9">
      <c r="A4" s="9" t="s">
        <v>86</v>
      </c>
      <c r="B4" s="9" t="s">
        <v>87</v>
      </c>
      <c r="C4" s="9" t="s">
        <v>88</v>
      </c>
      <c r="D4" s="9" t="s">
        <v>78</v>
      </c>
      <c r="E4" s="9" t="s">
        <v>85</v>
      </c>
      <c r="F4" s="13" t="s">
        <v>89</v>
      </c>
      <c r="G4" s="9">
        <v>2</v>
      </c>
      <c r="H4" s="13" t="s">
        <v>33</v>
      </c>
      <c r="I4" s="9" t="s">
        <v>90</v>
      </c>
    </row>
    <row r="5" spans="1:9">
      <c r="A5" s="9" t="s">
        <v>91</v>
      </c>
      <c r="B5" s="9" t="s">
        <v>92</v>
      </c>
      <c r="C5" s="9" t="s">
        <v>88</v>
      </c>
      <c r="D5" s="9" t="s">
        <v>93</v>
      </c>
      <c r="E5" s="9" t="s">
        <v>94</v>
      </c>
      <c r="F5" s="13" t="s">
        <v>89</v>
      </c>
      <c r="G5" s="9">
        <v>3</v>
      </c>
      <c r="H5" s="14" t="s">
        <v>46</v>
      </c>
      <c r="I5" s="9" t="s">
        <v>95</v>
      </c>
    </row>
    <row r="6" spans="1:9">
      <c r="A6" s="9" t="s">
        <v>96</v>
      </c>
      <c r="B6" s="9" t="s">
        <v>97</v>
      </c>
      <c r="C6" s="9" t="s">
        <v>98</v>
      </c>
      <c r="D6" s="9" t="s">
        <v>78</v>
      </c>
      <c r="E6" s="9" t="s">
        <v>79</v>
      </c>
      <c r="F6" s="12" t="s">
        <v>80</v>
      </c>
      <c r="G6" s="9">
        <v>0</v>
      </c>
      <c r="H6" s="12" t="s">
        <v>37</v>
      </c>
      <c r="I6" s="9"/>
    </row>
    <row r="7" spans="1:9">
      <c r="A7" s="9" t="s">
        <v>99</v>
      </c>
      <c r="B7" s="9" t="s">
        <v>100</v>
      </c>
      <c r="C7" s="9" t="s">
        <v>98</v>
      </c>
      <c r="D7" s="9" t="s">
        <v>78</v>
      </c>
      <c r="E7" s="9" t="s">
        <v>85</v>
      </c>
      <c r="F7" s="12" t="s">
        <v>80</v>
      </c>
      <c r="G7" s="9">
        <v>0</v>
      </c>
      <c r="H7" s="12" t="s">
        <v>37</v>
      </c>
      <c r="I7" s="9"/>
    </row>
    <row r="8" spans="1:9">
      <c r="A8" s="9" t="s">
        <v>101</v>
      </c>
      <c r="B8" s="9" t="s">
        <v>102</v>
      </c>
      <c r="C8" s="9" t="s">
        <v>103</v>
      </c>
      <c r="D8" s="9" t="s">
        <v>78</v>
      </c>
      <c r="E8" s="9" t="s">
        <v>94</v>
      </c>
      <c r="F8" s="13" t="s">
        <v>89</v>
      </c>
      <c r="G8" s="9">
        <v>1</v>
      </c>
      <c r="H8" s="13" t="s">
        <v>33</v>
      </c>
      <c r="I8" s="9" t="s">
        <v>104</v>
      </c>
    </row>
    <row r="9" spans="1:9">
      <c r="A9" s="9" t="s">
        <v>105</v>
      </c>
      <c r="B9" s="9" t="s">
        <v>106</v>
      </c>
      <c r="C9" s="9" t="s">
        <v>107</v>
      </c>
      <c r="D9" s="9" t="s">
        <v>93</v>
      </c>
      <c r="E9" s="9" t="s">
        <v>79</v>
      </c>
      <c r="F9" s="14" t="s">
        <v>108</v>
      </c>
      <c r="G9" s="9">
        <v>4</v>
      </c>
      <c r="H9" s="14" t="s">
        <v>46</v>
      </c>
      <c r="I9" s="9" t="s">
        <v>109</v>
      </c>
    </row>
    <row r="10" spans="1:9">
      <c r="A10" s="9" t="s">
        <v>110</v>
      </c>
      <c r="B10" s="9" t="s">
        <v>111</v>
      </c>
      <c r="C10" s="9" t="s">
        <v>107</v>
      </c>
      <c r="D10" s="9" t="s">
        <v>93</v>
      </c>
      <c r="E10" s="9" t="s">
        <v>79</v>
      </c>
      <c r="F10" s="12" t="s">
        <v>80</v>
      </c>
      <c r="G10" s="9">
        <v>0</v>
      </c>
      <c r="H10" s="12" t="s">
        <v>37</v>
      </c>
      <c r="I10" s="9"/>
    </row>
    <row r="11" spans="1:9">
      <c r="A11" s="9" t="s">
        <v>112</v>
      </c>
      <c r="B11" s="9" t="s">
        <v>113</v>
      </c>
      <c r="C11" s="9" t="s">
        <v>114</v>
      </c>
      <c r="D11" s="9" t="s">
        <v>84</v>
      </c>
      <c r="E11" s="9" t="s">
        <v>94</v>
      </c>
      <c r="F11" s="13" t="s">
        <v>89</v>
      </c>
      <c r="G11" s="9">
        <v>1</v>
      </c>
      <c r="H11" s="13" t="s">
        <v>33</v>
      </c>
      <c r="I11" s="9" t="s">
        <v>115</v>
      </c>
    </row>
    <row r="12" spans="1:9">
      <c r="A12" s="9" t="s">
        <v>116</v>
      </c>
      <c r="B12" s="9" t="s">
        <v>117</v>
      </c>
      <c r="C12" s="9" t="s">
        <v>118</v>
      </c>
      <c r="D12" s="9" t="s">
        <v>84</v>
      </c>
      <c r="E12" s="9" t="s">
        <v>119</v>
      </c>
      <c r="F12" s="13" t="s">
        <v>89</v>
      </c>
      <c r="G12" s="9">
        <v>0</v>
      </c>
      <c r="H12" s="13" t="s">
        <v>33</v>
      </c>
      <c r="I12" s="9"/>
    </row>
    <row r="13" spans="1:9">
      <c r="A13" s="9" t="s">
        <v>120</v>
      </c>
      <c r="B13" s="9" t="s">
        <v>121</v>
      </c>
      <c r="C13" s="9" t="s">
        <v>118</v>
      </c>
      <c r="D13" s="9" t="s">
        <v>93</v>
      </c>
      <c r="E13" s="9" t="s">
        <v>119</v>
      </c>
      <c r="F13" s="15" t="s">
        <v>122</v>
      </c>
      <c r="G13" s="9">
        <v>0</v>
      </c>
      <c r="H13" s="14" t="s">
        <v>46</v>
      </c>
      <c r="I13" s="9" t="s">
        <v>123</v>
      </c>
    </row>
    <row r="14" spans="1:9">
      <c r="A14" s="9" t="s">
        <v>124</v>
      </c>
      <c r="B14" s="9" t="s">
        <v>125</v>
      </c>
      <c r="C14" s="9" t="s">
        <v>118</v>
      </c>
      <c r="D14" s="9" t="s">
        <v>48</v>
      </c>
      <c r="E14" s="9" t="s">
        <v>119</v>
      </c>
      <c r="F14" s="12" t="s">
        <v>80</v>
      </c>
      <c r="G14" s="9">
        <v>0</v>
      </c>
      <c r="H14" s="12" t="s">
        <v>37</v>
      </c>
      <c r="I14" s="9"/>
    </row>
    <row r="15" spans="1:9">
      <c r="A15" s="9" t="s">
        <v>126</v>
      </c>
      <c r="B15" s="9" t="s">
        <v>127</v>
      </c>
      <c r="C15" s="9" t="s">
        <v>118</v>
      </c>
      <c r="D15" s="9" t="s">
        <v>128</v>
      </c>
      <c r="E15" s="9" t="s">
        <v>119</v>
      </c>
      <c r="F15" s="13" t="s">
        <v>89</v>
      </c>
      <c r="G15" s="9">
        <v>0</v>
      </c>
      <c r="H15" s="12" t="s">
        <v>37</v>
      </c>
      <c r="I15" s="9"/>
    </row>
    <row r="16" spans="1:9">
      <c r="A16" s="9" t="s">
        <v>129</v>
      </c>
      <c r="B16" s="9" t="s">
        <v>130</v>
      </c>
      <c r="C16" s="9" t="s">
        <v>114</v>
      </c>
      <c r="D16" s="9" t="s">
        <v>78</v>
      </c>
      <c r="E16" s="9" t="s">
        <v>131</v>
      </c>
      <c r="F16" s="13" t="s">
        <v>89</v>
      </c>
      <c r="G16" s="9">
        <v>0</v>
      </c>
      <c r="H16" s="12" t="s">
        <v>37</v>
      </c>
      <c r="I16" s="9"/>
    </row>
    <row r="17" spans="1:9">
      <c r="A17" s="9" t="s">
        <v>132</v>
      </c>
      <c r="B17" s="9" t="s">
        <v>133</v>
      </c>
      <c r="C17" s="9" t="s">
        <v>134</v>
      </c>
      <c r="D17" s="9" t="s">
        <v>78</v>
      </c>
      <c r="E17" s="9" t="s">
        <v>131</v>
      </c>
      <c r="F17" s="15" t="s">
        <v>122</v>
      </c>
      <c r="G17" s="9">
        <v>0</v>
      </c>
      <c r="H17" s="13" t="s">
        <v>33</v>
      </c>
      <c r="I17" s="9" t="s">
        <v>135</v>
      </c>
    </row>
    <row r="18" spans="1:9">
      <c r="A18" s="9" t="s">
        <v>136</v>
      </c>
      <c r="B18" s="9" t="s">
        <v>137</v>
      </c>
      <c r="C18" s="9" t="s">
        <v>134</v>
      </c>
      <c r="D18" s="9" t="s">
        <v>78</v>
      </c>
      <c r="E18" s="9" t="s">
        <v>138</v>
      </c>
      <c r="F18" s="15" t="s">
        <v>122</v>
      </c>
      <c r="G18" s="9">
        <v>0</v>
      </c>
      <c r="H18" s="14" t="s">
        <v>46</v>
      </c>
      <c r="I18" s="9" t="s">
        <v>139</v>
      </c>
    </row>
    <row r="19" spans="1:9">
      <c r="A19" s="9" t="s">
        <v>140</v>
      </c>
      <c r="B19" s="9" t="s">
        <v>141</v>
      </c>
      <c r="C19" s="9" t="s">
        <v>142</v>
      </c>
      <c r="D19" s="9" t="s">
        <v>78</v>
      </c>
      <c r="E19" s="9" t="s">
        <v>131</v>
      </c>
      <c r="F19" s="13" t="s">
        <v>89</v>
      </c>
      <c r="G19" s="9">
        <v>0</v>
      </c>
      <c r="H19" s="13" t="s">
        <v>33</v>
      </c>
      <c r="I19" s="9"/>
    </row>
    <row r="20" spans="1:9">
      <c r="A20" s="9" t="s">
        <v>143</v>
      </c>
      <c r="B20" s="9" t="s">
        <v>144</v>
      </c>
      <c r="C20" s="9" t="s">
        <v>142</v>
      </c>
      <c r="D20" s="9" t="s">
        <v>78</v>
      </c>
      <c r="E20" s="9" t="s">
        <v>138</v>
      </c>
      <c r="F20" s="15" t="s">
        <v>122</v>
      </c>
      <c r="G20" s="9">
        <v>0</v>
      </c>
      <c r="H20" s="13" t="s">
        <v>33</v>
      </c>
      <c r="I20" s="9"/>
    </row>
    <row r="21" spans="1:9">
      <c r="A21" s="9" t="s">
        <v>145</v>
      </c>
      <c r="B21" s="9" t="s">
        <v>146</v>
      </c>
      <c r="C21" s="9" t="s">
        <v>147</v>
      </c>
      <c r="D21" s="9" t="s">
        <v>78</v>
      </c>
      <c r="E21" s="9" t="s">
        <v>148</v>
      </c>
      <c r="F21" s="15" t="s">
        <v>122</v>
      </c>
      <c r="G21" s="9">
        <v>0</v>
      </c>
      <c r="H21" s="13" t="s">
        <v>33</v>
      </c>
      <c r="I21" s="9"/>
    </row>
    <row r="22" spans="1:9">
      <c r="A22" s="9" t="s">
        <v>149</v>
      </c>
      <c r="B22" s="9" t="s">
        <v>150</v>
      </c>
      <c r="C22" s="9" t="s">
        <v>147</v>
      </c>
      <c r="D22" s="9" t="s">
        <v>78</v>
      </c>
      <c r="E22" s="9" t="s">
        <v>151</v>
      </c>
      <c r="F22" s="15" t="s">
        <v>122</v>
      </c>
      <c r="G22" s="9">
        <v>0</v>
      </c>
      <c r="H22" s="13" t="s">
        <v>33</v>
      </c>
      <c r="I22" s="9"/>
    </row>
    <row r="23" spans="1:9">
      <c r="A23" s="9" t="s">
        <v>152</v>
      </c>
      <c r="B23" s="9" t="s">
        <v>153</v>
      </c>
      <c r="C23" s="9" t="s">
        <v>154</v>
      </c>
      <c r="D23" s="9" t="s">
        <v>78</v>
      </c>
      <c r="E23" s="9" t="s">
        <v>155</v>
      </c>
      <c r="F23" s="13" t="s">
        <v>89</v>
      </c>
      <c r="G23" s="9">
        <v>0</v>
      </c>
      <c r="H23" s="12" t="s">
        <v>37</v>
      </c>
      <c r="I23" s="9"/>
    </row>
    <row r="25" spans="1:9">
      <c r="A25" s="16" t="s">
        <v>156</v>
      </c>
    </row>
    <row r="26" spans="1:9">
      <c r="A26" s="16" t="s">
        <v>157</v>
      </c>
      <c r="B26">
        <f>COUNTA(A2:A24)</f>
        <v>22</v>
      </c>
    </row>
    <row r="27" spans="1:9">
      <c r="A27" s="16" t="s">
        <v>158</v>
      </c>
      <c r="B27">
        <f>COUNTIF(F2:F25,"Complete")</f>
        <v>6</v>
      </c>
    </row>
    <row r="28" spans="1:9">
      <c r="A28" s="16" t="s">
        <v>159</v>
      </c>
      <c r="B28">
        <f>COUNTIF(F2:F26,"In Progress")</f>
        <v>9</v>
      </c>
    </row>
    <row r="29" spans="1:9">
      <c r="A29" s="16" t="s">
        <v>160</v>
      </c>
      <c r="B29">
        <f>COUNTIF(F2:F27,"Late")+COUNTIF(F2:F27,"Not Started")</f>
        <v>7</v>
      </c>
    </row>
    <row r="30" spans="1:9">
      <c r="A30" s="16" t="s">
        <v>161</v>
      </c>
      <c r="B30">
        <f>COUNTIF(H2:H28,"High")</f>
        <v>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5"/>
  <sheetViews>
    <sheetView zoomScaleNormal="100" workbookViewId="0"/>
  </sheetViews>
  <sheetFormatPr defaultColWidth="8.7109375" defaultRowHeight="15"/>
  <cols>
    <col min="1" max="1" width="95" customWidth="1"/>
  </cols>
  <sheetData>
    <row r="1" spans="1:1" ht="17.45">
      <c r="A1" s="17" t="s">
        <v>162</v>
      </c>
    </row>
    <row r="3" spans="1:1">
      <c r="A3" t="s">
        <v>163</v>
      </c>
    </row>
    <row r="4" spans="1:1">
      <c r="A4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1" spans="1:1">
      <c r="A11" t="s">
        <v>169</v>
      </c>
    </row>
    <row r="12" spans="1:1">
      <c r="A12" t="s">
        <v>170</v>
      </c>
    </row>
    <row r="13" spans="1:1">
      <c r="A13" t="s">
        <v>171</v>
      </c>
    </row>
    <row r="15" spans="1:1">
      <c r="A15" t="s">
        <v>172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87867195-f2b8-4ac2-b0b6-6bb73cb33af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Erik Montes</cp:lastModifiedBy>
  <cp:revision/>
  <dcterms:created xsi:type="dcterms:W3CDTF">2026-05-14T18:19:06Z</dcterms:created>
  <dcterms:modified xsi:type="dcterms:W3CDTF">2026-05-14T19:40:42Z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2026-04-27T21:34:07Z</dcterms:created>
  <dc:creator>openpyxl</dc:creator>
  <dc:description/>
  <dc:language>en-US</dc:language>
  <cp:lastModifiedBy/>
  <dcterms:modified xsi:type="dcterms:W3CDTF">2026-04-27T21:34:08Z</dcterms:modified>
  <cp:revision>0</cp:revision>
  <dc:subject/>
  <dc:title/>
</cp:coreProperties>
</file>